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640" windowHeight="4635" activeTab="0"/>
  </bookViews>
  <sheets>
    <sheet name="PAG 1" sheetId="1" r:id="rId1"/>
    <sheet name="PAG 2" sheetId="2" r:id="rId2"/>
    <sheet name="PAG 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<sst xmlns="http://schemas.openxmlformats.org/spreadsheetml/2006/main" count="224" uniqueCount="125">
  <si>
    <t>Pag.   1</t>
  </si>
  <si>
    <t>IMPORTI PARZIALI</t>
  </si>
  <si>
    <t>CONSISTENZA INIZIALE</t>
  </si>
  <si>
    <t>CONSISTENZA FINALE</t>
  </si>
  <si>
    <t>+</t>
  </si>
  <si>
    <t>-</t>
  </si>
  <si>
    <t>VARIAZIONI DA           C/FINANZIARIO</t>
  </si>
  <si>
    <t>VARIAZIONI DA                             ALTRE CAUSE</t>
  </si>
  <si>
    <t>ATTIVO</t>
  </si>
  <si>
    <t>A)   IMMOBILIZZAZIONI</t>
  </si>
  <si>
    <t xml:space="preserve"> I)   IMMOBILIZZAZIONI IMMATERIALI</t>
  </si>
  <si>
    <t xml:space="preserve">       (relativo fondo di ammortamento in detrazione)</t>
  </si>
  <si>
    <t xml:space="preserve"> 1)  Costi pluriennali capitalizzati</t>
  </si>
  <si>
    <t>Totale</t>
  </si>
  <si>
    <t>II)   IMMOBILIZZAZIONI MATERIALI</t>
  </si>
  <si>
    <t>2)   Terreni  (patrimonio indisponibile)</t>
  </si>
  <si>
    <t>3)   Terreni  (patrimonio disponibile)</t>
  </si>
  <si>
    <t>4)   Fabbricati  (patrimonio indisponibile)</t>
  </si>
  <si>
    <t>5)   Fabbricati  (patrimonio disponibile)</t>
  </si>
  <si>
    <t>6)   Macchinari, attrezzature e impianti</t>
  </si>
  <si>
    <t>7)   Attrezzature e sistemi informatici</t>
  </si>
  <si>
    <t>8)   Automezzi e motomezzi</t>
  </si>
  <si>
    <t>9)   Mobili e macchine d'ufficio</t>
  </si>
  <si>
    <t>10) Universalità di beni  (patrimonio indisponibile)</t>
  </si>
  <si>
    <t>11) Universalità di beni  (patrimonio disponibile)</t>
  </si>
  <si>
    <t>III) IMMOBILIZZAZIONI FINANZIARIE</t>
  </si>
  <si>
    <t>1)   Partecipazioni in</t>
  </si>
  <si>
    <t>5)   Crediti per depositi cauzionali</t>
  </si>
  <si>
    <t>2)   Crediti verso:</t>
  </si>
  <si>
    <t xml:space="preserve">       a)  imprese controllate</t>
  </si>
  <si>
    <t xml:space="preserve">       b)  imprese collegate</t>
  </si>
  <si>
    <t xml:space="preserve">       c)  altre imprese</t>
  </si>
  <si>
    <t>3)   Titoli (investimenti a medio lungo termine)</t>
  </si>
  <si>
    <t>4)   Crediti di dubbia esigibilità</t>
  </si>
  <si>
    <t>TOTALE IMMOBILIZZAZIONI</t>
  </si>
  <si>
    <t>Pag.   2</t>
  </si>
  <si>
    <t xml:space="preserve"> I)    RIMANENZE</t>
  </si>
  <si>
    <t>II)   CREDITI</t>
  </si>
  <si>
    <t>2)    Verso enti del settore pubblico allargato</t>
  </si>
  <si>
    <t xml:space="preserve">        a)  Regione    - correnti</t>
  </si>
  <si>
    <t xml:space="preserve">                                - capitale</t>
  </si>
  <si>
    <t xml:space="preserve">        a)  Altri          - correnti</t>
  </si>
  <si>
    <t xml:space="preserve">        a)  Stato          - correnti</t>
  </si>
  <si>
    <t>1)    Verso contribuenti</t>
  </si>
  <si>
    <t>3)    Verso debitori diversi</t>
  </si>
  <si>
    <t xml:space="preserve">        a)  verso utenti di servizi pubblici</t>
  </si>
  <si>
    <t xml:space="preserve">        b)  verso utenti di beni patrimoniali</t>
  </si>
  <si>
    <t xml:space="preserve">        c)  verso altri    - correnti</t>
  </si>
  <si>
    <t xml:space="preserve">                                   - capitale</t>
  </si>
  <si>
    <t xml:space="preserve">        d)  da alienazioni patrimoniali</t>
  </si>
  <si>
    <t xml:space="preserve">        e)  per somme corrisposte a c/terzi</t>
  </si>
  <si>
    <t>4)    Crediti per IVA</t>
  </si>
  <si>
    <t>5)    Per depositi</t>
  </si>
  <si>
    <t xml:space="preserve">        a)  banche</t>
  </si>
  <si>
    <t xml:space="preserve">        b) Cassa Depositi e Prestiti</t>
  </si>
  <si>
    <t xml:space="preserve">       COSTITUISCONO IMMOBILIZZI</t>
  </si>
  <si>
    <t xml:space="preserve">1)    Titoli </t>
  </si>
  <si>
    <t xml:space="preserve">III)  ATTIVITA'  FINANZIARIE CHE NON </t>
  </si>
  <si>
    <t>IV)  DISPONIBILITA'  LIQUIDE</t>
  </si>
  <si>
    <t>1)    Fondo di cassa</t>
  </si>
  <si>
    <t>2)    Depositi bancari</t>
  </si>
  <si>
    <t xml:space="preserve">       TOTALE ATTIVO CIRCOLANTE</t>
  </si>
  <si>
    <t>1)    Ratei attivi</t>
  </si>
  <si>
    <t>C)   RATEI E RISCONTI</t>
  </si>
  <si>
    <t>2)    Risconti attivi</t>
  </si>
  <si>
    <t xml:space="preserve">       TOTALE RATEI E RISCONTI</t>
  </si>
  <si>
    <t xml:space="preserve">       TOTALE DELL' ATTIVO   (A+B+C)</t>
  </si>
  <si>
    <t xml:space="preserve">       CONTI D'ORDINE</t>
  </si>
  <si>
    <t>D)   OPERE DA REALIZZARE</t>
  </si>
  <si>
    <t>E)    BENI CONFERITI IN AZIENDE SPECIALI</t>
  </si>
  <si>
    <t>F)    BENI DI TERZI</t>
  </si>
  <si>
    <t xml:space="preserve">       TOTALE CONTI D' ORDINE</t>
  </si>
  <si>
    <t>Pag.   3</t>
  </si>
  <si>
    <t>PASSIVO</t>
  </si>
  <si>
    <t>A)    PATRIMONIO NETTO</t>
  </si>
  <si>
    <t xml:space="preserve">        TOTALE PATRIMONIO NETTO</t>
  </si>
  <si>
    <t>B)    CONFERIMENTI</t>
  </si>
  <si>
    <t xml:space="preserve"> I)    Netto patrimoniale</t>
  </si>
  <si>
    <t xml:space="preserve">        TOTALE CONFERIMENTI</t>
  </si>
  <si>
    <t>II)    Netto da beni demaniali</t>
  </si>
  <si>
    <t>II)    Conferimenti da concessioni di edificare</t>
  </si>
  <si>
    <t>C)    DEBITI</t>
  </si>
  <si>
    <t>I)     Debiti di finanziamento</t>
  </si>
  <si>
    <t xml:space="preserve">         1) per finanziamenti a breve termine</t>
  </si>
  <si>
    <t xml:space="preserve">         2) per mutui e prestiti</t>
  </si>
  <si>
    <t xml:space="preserve">         3) per prestiti obbligazionari</t>
  </si>
  <si>
    <t xml:space="preserve">         4) per debiti pluriennali</t>
  </si>
  <si>
    <t>II)    Debiti di funzionamento</t>
  </si>
  <si>
    <t>III)   Debiti per IVA</t>
  </si>
  <si>
    <t>IV)   Debiti per anticipazioni di cassa</t>
  </si>
  <si>
    <t>V)    Debiti per somme anticipate da terzi</t>
  </si>
  <si>
    <t>VI)   Debiti verso:</t>
  </si>
  <si>
    <t xml:space="preserve">          1) imprese controllate</t>
  </si>
  <si>
    <t xml:space="preserve">          2) imprese collegate</t>
  </si>
  <si>
    <t xml:space="preserve">          3) altri (aziende speciali, consorzi, istit.)</t>
  </si>
  <si>
    <t>VII)  Altri debiti</t>
  </si>
  <si>
    <t xml:space="preserve">         TOTALE DEBITI</t>
  </si>
  <si>
    <t>D)    RATEI E RISCONTI</t>
  </si>
  <si>
    <t>I)     Ratei passivi</t>
  </si>
  <si>
    <t xml:space="preserve">        TOTALE RATEI E RISCONTI</t>
  </si>
  <si>
    <t>F)    CONFERIMENTI IN AZIENDE SPECIALI</t>
  </si>
  <si>
    <t>II)    Risconti passivi</t>
  </si>
  <si>
    <t xml:space="preserve">        TOTALE DEL PASSIVO   (A+B+C+D)</t>
  </si>
  <si>
    <t xml:space="preserve">        CONTI D'ORDINE</t>
  </si>
  <si>
    <t>E)    IMPEGNI OPERE DA REALIZZARE</t>
  </si>
  <si>
    <t>G)   BENI DI TERZI</t>
  </si>
  <si>
    <t xml:space="preserve">        TOTALE CONTI D' ORDINE</t>
  </si>
  <si>
    <t>Il segretario</t>
  </si>
  <si>
    <t xml:space="preserve">        Il responsabile del servizio finanziario</t>
  </si>
  <si>
    <t xml:space="preserve">    Il legale rappresentante dell' ente</t>
  </si>
  <si>
    <t>,              lì</t>
  </si>
  <si>
    <t>1)   Beni demaniali</t>
  </si>
  <si>
    <t>0,00</t>
  </si>
  <si>
    <t>12) Diritti reali su beni di terzi</t>
  </si>
  <si>
    <t>13) Immobilizzazioni in corso</t>
  </si>
  <si>
    <t xml:space="preserve"> </t>
  </si>
  <si>
    <t>B)    ATTIVO CIRCOLANTE</t>
  </si>
  <si>
    <t>I)     Conferimenti da trasferimenti in c/capitale</t>
  </si>
  <si>
    <t>1.878,80</t>
  </si>
  <si>
    <t>69.446,22</t>
  </si>
  <si>
    <t>2.264,32</t>
  </si>
  <si>
    <t>3.904,00</t>
  </si>
  <si>
    <t>21.640,65</t>
  </si>
  <si>
    <t>Comune di Lagnasco</t>
  </si>
  <si>
    <t>Conto del Patrimonio anno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</si>
</sst>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Times New Roman"/>
      <family val="0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1" xfId="0" applyNumberFormat="1" applyFont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4" fontId="1" fillId="0" borderId="12" xfId="0" applyNumberFormat="1" applyFont="1" applyBorder="1" applyAlignment="1">
      <alignment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F36" sqref="F36"/>
    </sheetView>
  </sheetViews>
  <sheetFormatPr defaultColWidth="9.33203125" defaultRowHeight="12.75"/>
  <cols>
    <col min="1" max="5" width="9.33203125" style="14" customWidth="1"/>
    <col min="6" max="12" width="13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2.75">
      <c r="A2" s="56" t="s">
        <v>123</v>
      </c>
      <c r="B2" s="57"/>
      <c r="C2" s="57"/>
      <c r="D2" s="57"/>
      <c r="E2" s="57"/>
      <c r="F2" s="55" t="s">
        <v>124</v>
      </c>
      <c r="G2" s="55"/>
      <c r="H2" s="55"/>
      <c r="I2" s="55"/>
      <c r="J2" s="55"/>
      <c r="K2" s="55"/>
      <c r="L2" s="15" t="s">
        <v>0</v>
      </c>
      <c r="M2" s="16"/>
      <c r="N2" s="16"/>
    </row>
    <row r="3" spans="1:14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</row>
    <row r="4" spans="1:15" ht="9" customHeight="1">
      <c r="A4" s="48"/>
      <c r="B4" s="49"/>
      <c r="C4" s="49"/>
      <c r="D4" s="49"/>
      <c r="E4" s="50"/>
      <c r="F4" s="41" t="s">
        <v>1</v>
      </c>
      <c r="G4" s="44" t="s">
        <v>2</v>
      </c>
      <c r="H4" s="44" t="s">
        <v>6</v>
      </c>
      <c r="I4" s="45"/>
      <c r="J4" s="44" t="s">
        <v>7</v>
      </c>
      <c r="K4" s="45"/>
      <c r="L4" s="41" t="s">
        <v>3</v>
      </c>
      <c r="M4" s="16"/>
      <c r="N4" s="16"/>
      <c r="O4" s="16"/>
    </row>
    <row r="5" spans="1:12" ht="9" customHeight="1">
      <c r="A5" s="32"/>
      <c r="B5" s="33"/>
      <c r="C5" s="33"/>
      <c r="D5" s="33"/>
      <c r="E5" s="34"/>
      <c r="F5" s="42"/>
      <c r="G5" s="51"/>
      <c r="H5" s="46"/>
      <c r="I5" s="47"/>
      <c r="J5" s="46"/>
      <c r="K5" s="47"/>
      <c r="L5" s="42"/>
    </row>
    <row r="6" spans="1:12" ht="9" customHeight="1">
      <c r="A6" s="32"/>
      <c r="B6" s="33"/>
      <c r="C6" s="33"/>
      <c r="D6" s="33"/>
      <c r="E6" s="34"/>
      <c r="F6" s="43"/>
      <c r="G6" s="46"/>
      <c r="H6" s="18" t="s">
        <v>4</v>
      </c>
      <c r="I6" s="18" t="s">
        <v>5</v>
      </c>
      <c r="J6" s="18" t="s">
        <v>4</v>
      </c>
      <c r="K6" s="18" t="s">
        <v>5</v>
      </c>
      <c r="L6" s="43"/>
    </row>
    <row r="7" spans="1:12" ht="9" customHeight="1">
      <c r="A7" s="38" t="s">
        <v>8</v>
      </c>
      <c r="B7" s="39"/>
      <c r="C7" s="39"/>
      <c r="D7" s="39"/>
      <c r="E7" s="40"/>
      <c r="F7" s="1"/>
      <c r="G7" s="1"/>
      <c r="H7" s="1"/>
      <c r="I7" s="1"/>
      <c r="J7" s="1"/>
      <c r="K7" s="1"/>
      <c r="L7" s="1"/>
    </row>
    <row r="8" spans="1:12" ht="3" customHeight="1">
      <c r="A8" s="35"/>
      <c r="B8" s="36"/>
      <c r="C8" s="36"/>
      <c r="D8" s="36"/>
      <c r="E8" s="37"/>
      <c r="F8" s="2"/>
      <c r="G8" s="2"/>
      <c r="H8" s="2"/>
      <c r="I8" s="2"/>
      <c r="J8" s="2"/>
      <c r="K8" s="2"/>
      <c r="L8" s="2"/>
    </row>
    <row r="9" spans="1:12" s="19" customFormat="1" ht="9" customHeight="1">
      <c r="A9" s="35" t="s">
        <v>9</v>
      </c>
      <c r="B9" s="36"/>
      <c r="C9" s="36"/>
      <c r="D9" s="36"/>
      <c r="E9" s="37"/>
      <c r="F9" s="3"/>
      <c r="G9" s="3"/>
      <c r="H9" s="3"/>
      <c r="I9" s="3"/>
      <c r="J9" s="3"/>
      <c r="K9" s="3"/>
      <c r="L9" s="3"/>
    </row>
    <row r="10" spans="1:12" s="19" customFormat="1" ht="9" customHeight="1">
      <c r="A10" s="35" t="s">
        <v>10</v>
      </c>
      <c r="B10" s="36"/>
      <c r="C10" s="36"/>
      <c r="D10" s="36"/>
      <c r="E10" s="37"/>
      <c r="F10" s="3"/>
      <c r="G10" s="3"/>
      <c r="H10" s="3"/>
      <c r="I10" s="3"/>
      <c r="J10" s="3"/>
      <c r="K10" s="3"/>
      <c r="L10" s="3"/>
    </row>
    <row r="11" spans="1:12" s="19" customFormat="1" ht="9" customHeight="1">
      <c r="A11" s="35" t="s">
        <v>12</v>
      </c>
      <c r="B11" s="36"/>
      <c r="C11" s="36"/>
      <c r="D11" s="36"/>
      <c r="E11" s="37"/>
      <c r="F11" s="8">
        <v>0</v>
      </c>
      <c r="G11" s="6">
        <f>F11-F12</f>
        <v>0</v>
      </c>
      <c r="H11" s="8" t="s">
        <v>118</v>
      </c>
      <c r="I11" s="8" t="s">
        <v>112</v>
      </c>
      <c r="J11" s="8"/>
      <c r="K11" s="8" t="s">
        <v>112</v>
      </c>
      <c r="L11" s="3">
        <f>G11+H11+J11-I11-K11</f>
        <v>1878.8</v>
      </c>
    </row>
    <row r="12" spans="1:12" ht="7.5" customHeight="1">
      <c r="A12" s="32" t="s">
        <v>11</v>
      </c>
      <c r="B12" s="33"/>
      <c r="C12" s="33"/>
      <c r="D12" s="33"/>
      <c r="E12" s="34"/>
      <c r="F12" s="9">
        <v>0</v>
      </c>
      <c r="G12" s="11"/>
      <c r="H12" s="5"/>
      <c r="I12" s="5"/>
      <c r="J12" s="9" t="s">
        <v>112</v>
      </c>
      <c r="K12" s="5"/>
      <c r="L12" s="2">
        <f>F12+J12</f>
        <v>0</v>
      </c>
    </row>
    <row r="13" spans="1:12" ht="9" customHeight="1">
      <c r="A13" s="52" t="s">
        <v>13</v>
      </c>
      <c r="B13" s="53"/>
      <c r="C13" s="53"/>
      <c r="D13" s="53"/>
      <c r="E13" s="54"/>
      <c r="F13" s="3"/>
      <c r="G13" s="3">
        <f>G11</f>
        <v>0</v>
      </c>
      <c r="H13" s="10" t="str">
        <f>H11</f>
        <v>1.878,80</v>
      </c>
      <c r="I13" s="10" t="str">
        <f>I11</f>
        <v>0,00</v>
      </c>
      <c r="J13" s="10">
        <f>J11</f>
        <v>0</v>
      </c>
      <c r="K13" s="10" t="str">
        <f>K11</f>
        <v>0,00</v>
      </c>
      <c r="L13" s="3">
        <f>G13+H13+J13-I13-K13</f>
        <v>1878.8</v>
      </c>
    </row>
    <row r="14" spans="1:12" ht="1.5" customHeight="1">
      <c r="A14" s="32"/>
      <c r="B14" s="33"/>
      <c r="C14" s="33"/>
      <c r="D14" s="33"/>
      <c r="E14" s="34"/>
      <c r="F14" s="2"/>
      <c r="G14" s="2"/>
      <c r="H14" s="2"/>
      <c r="I14" s="2"/>
      <c r="J14" s="2"/>
      <c r="K14" s="2"/>
      <c r="L14" s="2"/>
    </row>
    <row r="15" spans="1:12" ht="9" customHeight="1">
      <c r="A15" s="35" t="s">
        <v>14</v>
      </c>
      <c r="B15" s="36"/>
      <c r="C15" s="36"/>
      <c r="D15" s="36"/>
      <c r="E15" s="37"/>
      <c r="F15" s="2"/>
      <c r="G15" s="2"/>
      <c r="H15" s="2"/>
      <c r="I15" s="2"/>
      <c r="J15" s="2"/>
      <c r="K15" s="2"/>
      <c r="L15" s="2"/>
    </row>
    <row r="16" spans="1:12" s="19" customFormat="1" ht="9" customHeight="1">
      <c r="A16" s="35" t="s">
        <v>111</v>
      </c>
      <c r="B16" s="36"/>
      <c r="C16" s="36"/>
      <c r="D16" s="36"/>
      <c r="E16" s="37"/>
      <c r="F16" s="8">
        <v>570173.45</v>
      </c>
      <c r="G16" s="12">
        <f>F16-F17</f>
        <v>570173.45</v>
      </c>
      <c r="H16" s="8" t="s">
        <v>112</v>
      </c>
      <c r="I16" s="31" t="s">
        <v>112</v>
      </c>
      <c r="J16" s="8"/>
      <c r="K16" s="8" t="s">
        <v>112</v>
      </c>
      <c r="L16" s="3">
        <f>G16+H16+J16-I16-K16</f>
        <v>570173.45</v>
      </c>
    </row>
    <row r="17" spans="1:12" ht="7.5" customHeight="1">
      <c r="A17" s="32" t="s">
        <v>11</v>
      </c>
      <c r="B17" s="33"/>
      <c r="C17" s="33"/>
      <c r="D17" s="33"/>
      <c r="E17" s="34"/>
      <c r="F17" s="9">
        <v>0</v>
      </c>
      <c r="G17" s="11"/>
      <c r="H17" s="11"/>
      <c r="I17" s="30"/>
      <c r="J17" s="9" t="s">
        <v>112</v>
      </c>
      <c r="K17" s="11"/>
      <c r="L17" s="2">
        <f>F17+H17+J17-I17-K17</f>
        <v>0</v>
      </c>
    </row>
    <row r="18" spans="1:12" s="19" customFormat="1" ht="9" customHeight="1">
      <c r="A18" s="35" t="s">
        <v>15</v>
      </c>
      <c r="B18" s="36"/>
      <c r="C18" s="36"/>
      <c r="D18" s="36"/>
      <c r="E18" s="37"/>
      <c r="F18" s="8">
        <v>0</v>
      </c>
      <c r="G18" s="12">
        <f>F18</f>
        <v>0</v>
      </c>
      <c r="H18" s="8" t="s">
        <v>112</v>
      </c>
      <c r="I18" s="31" t="s">
        <v>112</v>
      </c>
      <c r="J18" s="8"/>
      <c r="K18" s="8"/>
      <c r="L18" s="3">
        <f aca="true" t="shared" si="0" ref="L18:L37">G18+H18+J18-I18-K18</f>
        <v>0</v>
      </c>
    </row>
    <row r="19" spans="1:12" s="19" customFormat="1" ht="9" customHeight="1">
      <c r="A19" s="35" t="s">
        <v>16</v>
      </c>
      <c r="B19" s="36"/>
      <c r="C19" s="36"/>
      <c r="D19" s="36"/>
      <c r="E19" s="37"/>
      <c r="F19" s="8">
        <v>22895.62</v>
      </c>
      <c r="G19" s="12">
        <f>F19</f>
        <v>22895.62</v>
      </c>
      <c r="H19" s="8" t="s">
        <v>112</v>
      </c>
      <c r="I19" s="31" t="s">
        <v>112</v>
      </c>
      <c r="J19" s="8"/>
      <c r="K19" s="8"/>
      <c r="L19" s="3">
        <f t="shared" si="0"/>
        <v>22895.62</v>
      </c>
    </row>
    <row r="20" spans="1:12" s="19" customFormat="1" ht="9" customHeight="1">
      <c r="A20" s="35" t="s">
        <v>17</v>
      </c>
      <c r="B20" s="36"/>
      <c r="C20" s="36"/>
      <c r="D20" s="36"/>
      <c r="E20" s="37"/>
      <c r="F20" s="8">
        <v>119188.83</v>
      </c>
      <c r="G20" s="12">
        <f>F20-F21</f>
        <v>119188.83</v>
      </c>
      <c r="H20" s="8" t="s">
        <v>119</v>
      </c>
      <c r="I20" s="31" t="s">
        <v>112</v>
      </c>
      <c r="J20" s="8"/>
      <c r="K20" s="8" t="s">
        <v>112</v>
      </c>
      <c r="L20" s="3">
        <f t="shared" si="0"/>
        <v>188635.05</v>
      </c>
    </row>
    <row r="21" spans="1:12" ht="7.5" customHeight="1">
      <c r="A21" s="32" t="s">
        <v>11</v>
      </c>
      <c r="B21" s="33"/>
      <c r="C21" s="33"/>
      <c r="D21" s="33"/>
      <c r="E21" s="34"/>
      <c r="F21" s="9">
        <v>0</v>
      </c>
      <c r="G21" s="11"/>
      <c r="H21" s="11"/>
      <c r="I21" s="30"/>
      <c r="J21" s="9" t="s">
        <v>112</v>
      </c>
      <c r="K21" s="11"/>
      <c r="L21" s="2">
        <f>F21+H21+J21-I21-K21</f>
        <v>0</v>
      </c>
    </row>
    <row r="22" spans="1:12" s="19" customFormat="1" ht="9" customHeight="1">
      <c r="A22" s="35" t="s">
        <v>18</v>
      </c>
      <c r="B22" s="36"/>
      <c r="C22" s="36"/>
      <c r="D22" s="36"/>
      <c r="E22" s="37"/>
      <c r="F22" s="8">
        <v>2252952.03</v>
      </c>
      <c r="G22" s="12">
        <f>F22-F23</f>
        <v>2252952.03</v>
      </c>
      <c r="H22" s="8" t="s">
        <v>112</v>
      </c>
      <c r="I22" s="31" t="s">
        <v>112</v>
      </c>
      <c r="J22" s="8"/>
      <c r="K22" s="8" t="s">
        <v>112</v>
      </c>
      <c r="L22" s="3">
        <f t="shared" si="0"/>
        <v>2252952.03</v>
      </c>
    </row>
    <row r="23" spans="1:12" ht="7.5" customHeight="1">
      <c r="A23" s="32" t="s">
        <v>11</v>
      </c>
      <c r="B23" s="33"/>
      <c r="C23" s="33"/>
      <c r="D23" s="33"/>
      <c r="E23" s="34"/>
      <c r="F23" s="9">
        <v>0</v>
      </c>
      <c r="G23" s="11"/>
      <c r="H23" s="11"/>
      <c r="I23" s="30"/>
      <c r="J23" s="9" t="s">
        <v>112</v>
      </c>
      <c r="K23" s="11"/>
      <c r="L23" s="2">
        <f>F23+H23+J23-I23-K23</f>
        <v>0</v>
      </c>
    </row>
    <row r="24" spans="1:12" s="19" customFormat="1" ht="9" customHeight="1">
      <c r="A24" s="35" t="s">
        <v>19</v>
      </c>
      <c r="B24" s="36"/>
      <c r="C24" s="36"/>
      <c r="D24" s="36"/>
      <c r="E24" s="37"/>
      <c r="F24" s="8">
        <v>247500.79</v>
      </c>
      <c r="G24" s="12">
        <f>F24-F25</f>
        <v>247500.79</v>
      </c>
      <c r="H24" s="8" t="s">
        <v>120</v>
      </c>
      <c r="I24" s="31" t="s">
        <v>112</v>
      </c>
      <c r="J24" s="8"/>
      <c r="K24" s="8" t="s">
        <v>112</v>
      </c>
      <c r="L24" s="3">
        <f t="shared" si="0"/>
        <v>249765.11000000002</v>
      </c>
    </row>
    <row r="25" spans="1:12" ht="7.5" customHeight="1">
      <c r="A25" s="32" t="s">
        <v>11</v>
      </c>
      <c r="B25" s="33"/>
      <c r="C25" s="33"/>
      <c r="D25" s="33"/>
      <c r="E25" s="34"/>
      <c r="F25" s="9">
        <v>0</v>
      </c>
      <c r="G25" s="11"/>
      <c r="H25" s="11"/>
      <c r="I25" s="30"/>
      <c r="J25" s="9" t="s">
        <v>112</v>
      </c>
      <c r="K25" s="11"/>
      <c r="L25" s="2">
        <f>F25+H25+J25-I25-K25</f>
        <v>0</v>
      </c>
    </row>
    <row r="26" spans="1:12" s="19" customFormat="1" ht="9" customHeight="1">
      <c r="A26" s="35" t="s">
        <v>20</v>
      </c>
      <c r="B26" s="36"/>
      <c r="C26" s="36"/>
      <c r="D26" s="36"/>
      <c r="E26" s="37"/>
      <c r="F26" s="8">
        <v>20259.07</v>
      </c>
      <c r="G26" s="12">
        <f>F26-F27</f>
        <v>20259.07</v>
      </c>
      <c r="H26" s="8" t="s">
        <v>121</v>
      </c>
      <c r="I26" s="31" t="s">
        <v>112</v>
      </c>
      <c r="J26" s="8"/>
      <c r="K26" s="8" t="s">
        <v>112</v>
      </c>
      <c r="L26" s="3">
        <f t="shared" si="0"/>
        <v>24163.07</v>
      </c>
    </row>
    <row r="27" spans="1:12" ht="7.5" customHeight="1">
      <c r="A27" s="32" t="s">
        <v>11</v>
      </c>
      <c r="B27" s="33"/>
      <c r="C27" s="33"/>
      <c r="D27" s="33"/>
      <c r="E27" s="34"/>
      <c r="F27" s="9">
        <v>0</v>
      </c>
      <c r="G27" s="11"/>
      <c r="H27" s="11"/>
      <c r="I27" s="30"/>
      <c r="J27" s="9" t="s">
        <v>112</v>
      </c>
      <c r="K27" s="11"/>
      <c r="L27" s="2">
        <f>F27+H27+J27-I27-K27</f>
        <v>0</v>
      </c>
    </row>
    <row r="28" spans="1:12" s="19" customFormat="1" ht="9" customHeight="1">
      <c r="A28" s="35" t="s">
        <v>21</v>
      </c>
      <c r="B28" s="36"/>
      <c r="C28" s="36"/>
      <c r="D28" s="36"/>
      <c r="E28" s="37"/>
      <c r="F28" s="8">
        <v>47380</v>
      </c>
      <c r="G28" s="12">
        <f>F28-F29</f>
        <v>47380</v>
      </c>
      <c r="H28" s="8" t="s">
        <v>112</v>
      </c>
      <c r="I28" s="31" t="s">
        <v>112</v>
      </c>
      <c r="J28" s="8"/>
      <c r="K28" s="8" t="s">
        <v>112</v>
      </c>
      <c r="L28" s="3">
        <f t="shared" si="0"/>
        <v>47380</v>
      </c>
    </row>
    <row r="29" spans="1:12" ht="7.5" customHeight="1">
      <c r="A29" s="32" t="s">
        <v>11</v>
      </c>
      <c r="B29" s="33"/>
      <c r="C29" s="33"/>
      <c r="D29" s="33"/>
      <c r="E29" s="34"/>
      <c r="F29" s="9">
        <v>0</v>
      </c>
      <c r="G29" s="11"/>
      <c r="H29" s="11"/>
      <c r="I29" s="30"/>
      <c r="J29" s="9" t="s">
        <v>112</v>
      </c>
      <c r="K29" s="11"/>
      <c r="L29" s="2">
        <f>F29+H29+J29-I29-K29</f>
        <v>0</v>
      </c>
    </row>
    <row r="30" spans="1:12" s="19" customFormat="1" ht="9" customHeight="1">
      <c r="A30" s="35" t="s">
        <v>22</v>
      </c>
      <c r="B30" s="36"/>
      <c r="C30" s="36"/>
      <c r="D30" s="36"/>
      <c r="E30" s="37"/>
      <c r="F30" s="8">
        <v>22675.69</v>
      </c>
      <c r="G30" s="12">
        <f>F30-F31</f>
        <v>22675.69</v>
      </c>
      <c r="H30" s="8" t="s">
        <v>122</v>
      </c>
      <c r="I30" s="31" t="s">
        <v>112</v>
      </c>
      <c r="J30" s="8"/>
      <c r="K30" s="8" t="s">
        <v>112</v>
      </c>
      <c r="L30" s="3">
        <f t="shared" si="0"/>
        <v>44316.34</v>
      </c>
    </row>
    <row r="31" spans="1:12" ht="7.5" customHeight="1">
      <c r="A31" s="32" t="s">
        <v>11</v>
      </c>
      <c r="B31" s="33"/>
      <c r="C31" s="33"/>
      <c r="D31" s="33"/>
      <c r="E31" s="34"/>
      <c r="F31" s="9">
        <v>0</v>
      </c>
      <c r="G31" s="11"/>
      <c r="H31" s="11"/>
      <c r="I31" s="30"/>
      <c r="J31" s="9" t="s">
        <v>112</v>
      </c>
      <c r="K31" s="11"/>
      <c r="L31" s="2">
        <f>F31+H31+J31-I31-K31</f>
        <v>0</v>
      </c>
    </row>
    <row r="32" spans="1:12" s="19" customFormat="1" ht="9" customHeight="1">
      <c r="A32" s="35" t="s">
        <v>23</v>
      </c>
      <c r="B32" s="36"/>
      <c r="C32" s="36"/>
      <c r="D32" s="36"/>
      <c r="E32" s="37"/>
      <c r="F32" s="8">
        <v>0</v>
      </c>
      <c r="G32" s="12">
        <f>F32-F33</f>
        <v>0</v>
      </c>
      <c r="H32" s="8" t="s">
        <v>112</v>
      </c>
      <c r="I32" s="31" t="s">
        <v>112</v>
      </c>
      <c r="J32" s="8"/>
      <c r="K32" s="8" t="s">
        <v>112</v>
      </c>
      <c r="L32" s="3">
        <f t="shared" si="0"/>
        <v>0</v>
      </c>
    </row>
    <row r="33" spans="1:12" ht="7.5" customHeight="1">
      <c r="A33" s="32" t="s">
        <v>11</v>
      </c>
      <c r="B33" s="33"/>
      <c r="C33" s="33"/>
      <c r="D33" s="33"/>
      <c r="E33" s="34"/>
      <c r="F33" s="9">
        <v>0</v>
      </c>
      <c r="G33" s="11"/>
      <c r="H33" s="11"/>
      <c r="I33" s="30"/>
      <c r="J33" s="9" t="s">
        <v>112</v>
      </c>
      <c r="K33" s="11"/>
      <c r="L33" s="2">
        <f>F33+H33+J33-I33-K33</f>
        <v>0</v>
      </c>
    </row>
    <row r="34" spans="1:12" s="19" customFormat="1" ht="9" customHeight="1">
      <c r="A34" s="35" t="s">
        <v>24</v>
      </c>
      <c r="B34" s="36"/>
      <c r="C34" s="36"/>
      <c r="D34" s="36"/>
      <c r="E34" s="37"/>
      <c r="F34" s="8">
        <v>0</v>
      </c>
      <c r="G34" s="12">
        <f>F34-F35</f>
        <v>0</v>
      </c>
      <c r="H34" s="8" t="s">
        <v>112</v>
      </c>
      <c r="I34" s="31" t="s">
        <v>112</v>
      </c>
      <c r="J34" s="8"/>
      <c r="K34" s="8" t="s">
        <v>112</v>
      </c>
      <c r="L34" s="3">
        <f t="shared" si="0"/>
        <v>0</v>
      </c>
    </row>
    <row r="35" spans="1:12" ht="7.5" customHeight="1">
      <c r="A35" s="32" t="s">
        <v>11</v>
      </c>
      <c r="B35" s="33"/>
      <c r="C35" s="33"/>
      <c r="D35" s="33"/>
      <c r="E35" s="34"/>
      <c r="F35" s="9">
        <v>0</v>
      </c>
      <c r="G35" s="11"/>
      <c r="H35" s="11"/>
      <c r="I35" s="30"/>
      <c r="J35" s="9" t="s">
        <v>112</v>
      </c>
      <c r="K35" s="11"/>
      <c r="L35" s="2">
        <f>F35+H35+J35-I35-K35</f>
        <v>0</v>
      </c>
    </row>
    <row r="36" spans="1:12" s="19" customFormat="1" ht="9" customHeight="1">
      <c r="A36" s="35" t="s">
        <v>113</v>
      </c>
      <c r="B36" s="36"/>
      <c r="C36" s="36"/>
      <c r="D36" s="36"/>
      <c r="E36" s="37"/>
      <c r="F36" s="8">
        <v>0</v>
      </c>
      <c r="G36" s="12">
        <f>F36</f>
        <v>0</v>
      </c>
      <c r="H36" s="8" t="s">
        <v>112</v>
      </c>
      <c r="I36" s="31" t="s">
        <v>112</v>
      </c>
      <c r="J36" s="8"/>
      <c r="K36" s="8"/>
      <c r="L36" s="3">
        <f t="shared" si="0"/>
        <v>0</v>
      </c>
    </row>
    <row r="37" spans="1:12" s="19" customFormat="1" ht="9" customHeight="1">
      <c r="A37" s="35" t="s">
        <v>114</v>
      </c>
      <c r="B37" s="36"/>
      <c r="C37" s="36"/>
      <c r="D37" s="36"/>
      <c r="E37" s="37"/>
      <c r="F37" s="8">
        <v>0</v>
      </c>
      <c r="G37" s="12">
        <f>F37</f>
        <v>0</v>
      </c>
      <c r="H37" s="8" t="s">
        <v>112</v>
      </c>
      <c r="I37" s="31" t="s">
        <v>112</v>
      </c>
      <c r="J37" s="8"/>
      <c r="K37" s="8"/>
      <c r="L37" s="3">
        <f t="shared" si="0"/>
        <v>0</v>
      </c>
    </row>
    <row r="38" spans="1:12" ht="9" customHeight="1">
      <c r="A38" s="52" t="s">
        <v>13</v>
      </c>
      <c r="B38" s="53"/>
      <c r="C38" s="53"/>
      <c r="D38" s="53"/>
      <c r="E38" s="54"/>
      <c r="F38" s="3"/>
      <c r="G38" s="3">
        <f>G16+G18+G19+G20+G22+G24+G26+G28+G30+G32+G34+G36+G37</f>
        <v>3303025.4799999995</v>
      </c>
      <c r="H38" s="3">
        <f>H16+H18+H19+H20+H22+H24+H26+H28+H30+H32+H34+H36+H37</f>
        <v>97255.19</v>
      </c>
      <c r="I38" s="4">
        <f>I16+I18+I19+I20+I22+I24+I26+I28+I30+I32+I34+I36+I37</f>
        <v>0</v>
      </c>
      <c r="J38" s="3">
        <f>J16+J18+J19+J20+J22+J24+J26+J28+J30+J32+J34+J36+J37</f>
        <v>0</v>
      </c>
      <c r="K38" s="3">
        <f>K16+K18+K19+K20+K22+K24+K26+K28+K30+K32+K34+K36+K37</f>
        <v>0</v>
      </c>
      <c r="L38" s="3">
        <f>SUM(L16,L18,L19,L20,L22,L24,L26,L28,L30,L32,L34,L36,L37)</f>
        <v>3400280.669999999</v>
      </c>
    </row>
    <row r="39" spans="1:12" ht="1.5" customHeight="1">
      <c r="A39" s="32"/>
      <c r="B39" s="33"/>
      <c r="C39" s="33"/>
      <c r="D39" s="33"/>
      <c r="E39" s="34"/>
      <c r="F39" s="2"/>
      <c r="G39" s="2"/>
      <c r="H39" s="2"/>
      <c r="I39" s="2"/>
      <c r="J39" s="2"/>
      <c r="K39" s="2"/>
      <c r="L39" s="2"/>
    </row>
    <row r="40" spans="1:12" s="19" customFormat="1" ht="9" customHeight="1">
      <c r="A40" s="35" t="s">
        <v>25</v>
      </c>
      <c r="B40" s="36"/>
      <c r="C40" s="36"/>
      <c r="D40" s="36"/>
      <c r="E40" s="37"/>
      <c r="F40" s="3"/>
      <c r="G40" s="3"/>
      <c r="H40" s="3"/>
      <c r="I40" s="3"/>
      <c r="J40" s="3"/>
      <c r="K40" s="3"/>
      <c r="L40" s="3"/>
    </row>
    <row r="41" spans="1:12" s="19" customFormat="1" ht="9" customHeight="1">
      <c r="A41" s="35" t="s">
        <v>26</v>
      </c>
      <c r="B41" s="36"/>
      <c r="C41" s="36"/>
      <c r="D41" s="36"/>
      <c r="E41" s="37"/>
      <c r="F41" s="3"/>
      <c r="G41" s="3"/>
      <c r="H41" s="3"/>
      <c r="I41" s="3"/>
      <c r="J41" s="3"/>
      <c r="K41" s="3"/>
      <c r="L41" s="3"/>
    </row>
    <row r="42" spans="1:12" s="19" customFormat="1" ht="9" customHeight="1">
      <c r="A42" s="35" t="s">
        <v>29</v>
      </c>
      <c r="B42" s="36"/>
      <c r="C42" s="36"/>
      <c r="D42" s="36"/>
      <c r="E42" s="37"/>
      <c r="F42" s="9"/>
      <c r="G42" s="11">
        <f>F42</f>
        <v>0</v>
      </c>
      <c r="H42" s="9" t="s">
        <v>112</v>
      </c>
      <c r="I42" s="9" t="s">
        <v>112</v>
      </c>
      <c r="J42" s="9"/>
      <c r="K42" s="9"/>
      <c r="L42" s="6">
        <f aca="true" t="shared" si="1" ref="L42:L51">G42+H42+J42-I42-K42</f>
        <v>0</v>
      </c>
    </row>
    <row r="43" spans="1:12" s="19" customFormat="1" ht="9" customHeight="1">
      <c r="A43" s="35" t="s">
        <v>30</v>
      </c>
      <c r="B43" s="36"/>
      <c r="C43" s="36"/>
      <c r="D43" s="36"/>
      <c r="E43" s="37"/>
      <c r="F43" s="9"/>
      <c r="G43" s="11">
        <f>F43</f>
        <v>0</v>
      </c>
      <c r="H43" s="9" t="s">
        <v>112</v>
      </c>
      <c r="I43" s="9" t="s">
        <v>112</v>
      </c>
      <c r="J43" s="9"/>
      <c r="K43" s="9"/>
      <c r="L43" s="6">
        <f t="shared" si="1"/>
        <v>0</v>
      </c>
    </row>
    <row r="44" spans="1:12" s="19" customFormat="1" ht="9" customHeight="1">
      <c r="A44" s="35" t="s">
        <v>31</v>
      </c>
      <c r="B44" s="36"/>
      <c r="C44" s="36"/>
      <c r="D44" s="36"/>
      <c r="E44" s="37"/>
      <c r="F44" s="9"/>
      <c r="G44" s="11">
        <f>F44</f>
        <v>0</v>
      </c>
      <c r="H44" s="9" t="s">
        <v>112</v>
      </c>
      <c r="I44" s="9" t="s">
        <v>112</v>
      </c>
      <c r="J44" s="9"/>
      <c r="K44" s="9"/>
      <c r="L44" s="6">
        <f t="shared" si="1"/>
        <v>0</v>
      </c>
    </row>
    <row r="45" spans="1:12" s="19" customFormat="1" ht="9" customHeight="1">
      <c r="A45" s="35" t="s">
        <v>28</v>
      </c>
      <c r="B45" s="36"/>
      <c r="C45" s="36"/>
      <c r="D45" s="36"/>
      <c r="E45" s="37"/>
      <c r="F45" s="11"/>
      <c r="G45" s="11"/>
      <c r="H45" s="11"/>
      <c r="I45" s="11"/>
      <c r="J45" s="11"/>
      <c r="K45" s="11"/>
      <c r="L45" s="5"/>
    </row>
    <row r="46" spans="1:12" s="19" customFormat="1" ht="9" customHeight="1">
      <c r="A46" s="35" t="s">
        <v>29</v>
      </c>
      <c r="B46" s="36"/>
      <c r="C46" s="36"/>
      <c r="D46" s="36"/>
      <c r="E46" s="37"/>
      <c r="F46" s="9"/>
      <c r="G46" s="11">
        <f aca="true" t="shared" si="2" ref="G46:G51">F46</f>
        <v>0</v>
      </c>
      <c r="H46" s="9" t="s">
        <v>112</v>
      </c>
      <c r="I46" s="9" t="s">
        <v>112</v>
      </c>
      <c r="J46" s="9"/>
      <c r="K46" s="9"/>
      <c r="L46" s="6">
        <f t="shared" si="1"/>
        <v>0</v>
      </c>
    </row>
    <row r="47" spans="1:12" s="19" customFormat="1" ht="9" customHeight="1">
      <c r="A47" s="35" t="s">
        <v>30</v>
      </c>
      <c r="B47" s="36"/>
      <c r="C47" s="36"/>
      <c r="D47" s="36"/>
      <c r="E47" s="37"/>
      <c r="F47" s="9"/>
      <c r="G47" s="11">
        <f t="shared" si="2"/>
        <v>0</v>
      </c>
      <c r="H47" s="9" t="s">
        <v>112</v>
      </c>
      <c r="I47" s="9" t="s">
        <v>112</v>
      </c>
      <c r="J47" s="9"/>
      <c r="K47" s="9"/>
      <c r="L47" s="6">
        <f t="shared" si="1"/>
        <v>0</v>
      </c>
    </row>
    <row r="48" spans="1:12" s="19" customFormat="1" ht="9" customHeight="1">
      <c r="A48" s="35" t="s">
        <v>31</v>
      </c>
      <c r="B48" s="36"/>
      <c r="C48" s="36"/>
      <c r="D48" s="36"/>
      <c r="E48" s="37"/>
      <c r="F48" s="9"/>
      <c r="G48" s="11">
        <f t="shared" si="2"/>
        <v>0</v>
      </c>
      <c r="H48" s="9" t="s">
        <v>112</v>
      </c>
      <c r="I48" s="9" t="s">
        <v>112</v>
      </c>
      <c r="J48" s="9"/>
      <c r="K48" s="9"/>
      <c r="L48" s="6">
        <f t="shared" si="1"/>
        <v>0</v>
      </c>
    </row>
    <row r="49" spans="1:12" s="19" customFormat="1" ht="9" customHeight="1">
      <c r="A49" s="35" t="s">
        <v>32</v>
      </c>
      <c r="B49" s="36"/>
      <c r="C49" s="36"/>
      <c r="D49" s="36"/>
      <c r="E49" s="37"/>
      <c r="F49" s="9"/>
      <c r="G49" s="11">
        <f t="shared" si="2"/>
        <v>0</v>
      </c>
      <c r="H49" s="9" t="s">
        <v>112</v>
      </c>
      <c r="I49" s="9"/>
      <c r="J49" s="9"/>
      <c r="K49" s="9"/>
      <c r="L49" s="6">
        <f t="shared" si="1"/>
        <v>0</v>
      </c>
    </row>
    <row r="50" spans="1:12" s="19" customFormat="1" ht="9" customHeight="1">
      <c r="A50" s="35" t="s">
        <v>33</v>
      </c>
      <c r="B50" s="36"/>
      <c r="C50" s="36"/>
      <c r="D50" s="36"/>
      <c r="E50" s="37"/>
      <c r="F50" s="9"/>
      <c r="G50" s="11">
        <f t="shared" si="2"/>
        <v>0</v>
      </c>
      <c r="H50" s="9">
        <v>0</v>
      </c>
      <c r="I50" s="9"/>
      <c r="J50" s="9"/>
      <c r="K50" s="9"/>
      <c r="L50" s="6">
        <f t="shared" si="1"/>
        <v>0</v>
      </c>
    </row>
    <row r="51" spans="1:12" s="19" customFormat="1" ht="9" customHeight="1">
      <c r="A51" s="35" t="s">
        <v>27</v>
      </c>
      <c r="B51" s="36"/>
      <c r="C51" s="36"/>
      <c r="D51" s="36"/>
      <c r="E51" s="37"/>
      <c r="F51" s="9"/>
      <c r="G51" s="11">
        <f t="shared" si="2"/>
        <v>0</v>
      </c>
      <c r="H51" s="9"/>
      <c r="I51" s="9"/>
      <c r="J51" s="9"/>
      <c r="K51" s="9"/>
      <c r="L51" s="6">
        <f t="shared" si="1"/>
        <v>0</v>
      </c>
    </row>
    <row r="52" spans="1:12" s="19" customFormat="1" ht="9" customHeight="1">
      <c r="A52" s="52" t="s">
        <v>13</v>
      </c>
      <c r="B52" s="53"/>
      <c r="C52" s="53"/>
      <c r="D52" s="53"/>
      <c r="E52" s="54"/>
      <c r="F52" s="3"/>
      <c r="G52" s="6">
        <f>G42+G43+G44+G46+G47+G48+G49+G50+G51</f>
        <v>0</v>
      </c>
      <c r="H52" s="3">
        <f>H42+H43+H44+H46+H47+H48+H49+H50+H51</f>
        <v>0</v>
      </c>
      <c r="I52" s="3">
        <f>I42+I43+I44+I46+I47+I48+I49+I50+I51</f>
        <v>0</v>
      </c>
      <c r="J52" s="3">
        <f>J42+J43+J44+J46+J47+J48+J49+J50+J51</f>
        <v>0</v>
      </c>
      <c r="K52" s="3">
        <f>K42+K43+K44+K46+K47+K48+K49+K50+K51</f>
        <v>0</v>
      </c>
      <c r="L52" s="6">
        <f>SUM(L42:L44,L46:L51)</f>
        <v>0</v>
      </c>
    </row>
    <row r="53" spans="1:12" s="19" customFormat="1" ht="1.5" customHeight="1">
      <c r="A53" s="35"/>
      <c r="B53" s="36"/>
      <c r="C53" s="36"/>
      <c r="D53" s="36"/>
      <c r="E53" s="37"/>
      <c r="F53" s="3"/>
      <c r="G53" s="3"/>
      <c r="H53" s="3"/>
      <c r="I53" s="3"/>
      <c r="J53" s="3"/>
      <c r="K53" s="3"/>
      <c r="L53" s="3"/>
    </row>
    <row r="54" spans="1:12" s="19" customFormat="1" ht="9" customHeight="1">
      <c r="A54" s="58" t="s">
        <v>34</v>
      </c>
      <c r="B54" s="59"/>
      <c r="C54" s="59"/>
      <c r="D54" s="59"/>
      <c r="E54" s="60"/>
      <c r="F54" s="7"/>
      <c r="G54" s="7">
        <f aca="true" t="shared" si="3" ref="G54:L54">G13+G38+G52</f>
        <v>3303025.4799999995</v>
      </c>
      <c r="H54" s="7">
        <f t="shared" si="3"/>
        <v>99133.99</v>
      </c>
      <c r="I54" s="7">
        <f>I13+I38+I52</f>
        <v>0</v>
      </c>
      <c r="J54" s="7">
        <f>J13+J38+J52</f>
        <v>0</v>
      </c>
      <c r="K54" s="7">
        <f>K13+K38+K52</f>
        <v>0</v>
      </c>
      <c r="L54" s="7">
        <f t="shared" si="3"/>
        <v>3402159.469999999</v>
      </c>
    </row>
  </sheetData>
  <sheetProtection password="D3C7" sheet="1" objects="1" scenarios="1"/>
  <mergeCells count="58">
    <mergeCell ref="F2:K2"/>
    <mergeCell ref="A2:E2"/>
    <mergeCell ref="A54:E54"/>
    <mergeCell ref="A51:E51"/>
    <mergeCell ref="A52:E52"/>
    <mergeCell ref="A53:E53"/>
    <mergeCell ref="A47:E47"/>
    <mergeCell ref="A48:E48"/>
    <mergeCell ref="A49:E49"/>
    <mergeCell ref="A50:E50"/>
    <mergeCell ref="A46:E46"/>
    <mergeCell ref="A11:E11"/>
    <mergeCell ref="A17:E17"/>
    <mergeCell ref="A13:E13"/>
    <mergeCell ref="A14:E14"/>
    <mergeCell ref="A15:E15"/>
    <mergeCell ref="A16:E16"/>
    <mergeCell ref="A12:E12"/>
    <mergeCell ref="A18:E18"/>
    <mergeCell ref="A19:E19"/>
    <mergeCell ref="A37:E37"/>
    <mergeCell ref="A27:E27"/>
    <mergeCell ref="A35:E35"/>
    <mergeCell ref="A36:E36"/>
    <mergeCell ref="A34:E34"/>
    <mergeCell ref="A33:E33"/>
    <mergeCell ref="A32:E32"/>
    <mergeCell ref="A31:E31"/>
    <mergeCell ref="A30:E30"/>
    <mergeCell ref="A29:E29"/>
    <mergeCell ref="G4:G6"/>
    <mergeCell ref="A5:E5"/>
    <mergeCell ref="A44:E44"/>
    <mergeCell ref="A45:E45"/>
    <mergeCell ref="A38:E38"/>
    <mergeCell ref="A39:E39"/>
    <mergeCell ref="A40:E40"/>
    <mergeCell ref="A41:E41"/>
    <mergeCell ref="A42:E42"/>
    <mergeCell ref="A43:E43"/>
    <mergeCell ref="A28:E28"/>
    <mergeCell ref="A26:E26"/>
    <mergeCell ref="A25:E25"/>
    <mergeCell ref="A24:E24"/>
    <mergeCell ref="L4:L6"/>
    <mergeCell ref="H4:I5"/>
    <mergeCell ref="J4:K5"/>
    <mergeCell ref="A4:E4"/>
    <mergeCell ref="A6:E6"/>
    <mergeCell ref="F4:F6"/>
    <mergeCell ref="A23:E23"/>
    <mergeCell ref="A22:E22"/>
    <mergeCell ref="A7:E7"/>
    <mergeCell ref="A8:E8"/>
    <mergeCell ref="A21:E21"/>
    <mergeCell ref="A20:E20"/>
    <mergeCell ref="A9:E9"/>
    <mergeCell ref="A10:E10"/>
  </mergeCells>
  <printOptions horizontalCentered="1" verticalCentered="1"/>
  <pageMargins left="0.7874015748031497" right="0.3937007874015748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selection activeCell="F53" sqref="F53"/>
    </sheetView>
  </sheetViews>
  <sheetFormatPr defaultColWidth="9.33203125" defaultRowHeight="12.75"/>
  <cols>
    <col min="1" max="5" width="9.33203125" style="14" customWidth="1"/>
    <col min="6" max="12" width="13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2.75">
      <c r="A2" s="56" t="s">
        <v>123</v>
      </c>
      <c r="B2" s="57"/>
      <c r="C2" s="57"/>
      <c r="D2" s="57"/>
      <c r="E2" s="57"/>
      <c r="F2" s="55" t="s">
        <v>124</v>
      </c>
      <c r="G2" s="55"/>
      <c r="H2" s="55"/>
      <c r="I2" s="55"/>
      <c r="J2" s="55"/>
      <c r="K2" s="55"/>
      <c r="L2" s="15" t="s">
        <v>35</v>
      </c>
      <c r="M2" s="16"/>
      <c r="N2" s="16"/>
      <c r="O2" s="16"/>
    </row>
    <row r="3" spans="1:15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</row>
    <row r="4" spans="1:16" ht="9" customHeight="1">
      <c r="A4" s="48"/>
      <c r="B4" s="49"/>
      <c r="C4" s="49"/>
      <c r="D4" s="49"/>
      <c r="E4" s="50"/>
      <c r="F4" s="41" t="s">
        <v>1</v>
      </c>
      <c r="G4" s="44" t="s">
        <v>2</v>
      </c>
      <c r="H4" s="44" t="s">
        <v>6</v>
      </c>
      <c r="I4" s="45"/>
      <c r="J4" s="44" t="s">
        <v>7</v>
      </c>
      <c r="K4" s="45"/>
      <c r="L4" s="41" t="s">
        <v>3</v>
      </c>
      <c r="M4" s="16"/>
      <c r="N4" s="16"/>
      <c r="O4" s="16"/>
      <c r="P4" s="16"/>
    </row>
    <row r="5" spans="1:12" ht="9" customHeight="1">
      <c r="A5" s="32"/>
      <c r="B5" s="33"/>
      <c r="C5" s="33"/>
      <c r="D5" s="33"/>
      <c r="E5" s="34"/>
      <c r="F5" s="42"/>
      <c r="G5" s="51"/>
      <c r="H5" s="46"/>
      <c r="I5" s="47"/>
      <c r="J5" s="46"/>
      <c r="K5" s="47"/>
      <c r="L5" s="42"/>
    </row>
    <row r="6" spans="1:12" ht="9" customHeight="1">
      <c r="A6" s="32"/>
      <c r="B6" s="33"/>
      <c r="C6" s="33"/>
      <c r="D6" s="33"/>
      <c r="E6" s="34"/>
      <c r="F6" s="43"/>
      <c r="G6" s="46"/>
      <c r="H6" s="18" t="s">
        <v>4</v>
      </c>
      <c r="I6" s="18" t="s">
        <v>5</v>
      </c>
      <c r="J6" s="18" t="s">
        <v>4</v>
      </c>
      <c r="K6" s="18" t="s">
        <v>5</v>
      </c>
      <c r="L6" s="43"/>
    </row>
    <row r="7" spans="1:12" ht="3" customHeight="1">
      <c r="A7" s="35"/>
      <c r="B7" s="36"/>
      <c r="C7" s="36"/>
      <c r="D7" s="36"/>
      <c r="E7" s="37"/>
      <c r="F7" s="20"/>
      <c r="G7" s="20"/>
      <c r="H7" s="20"/>
      <c r="I7" s="20"/>
      <c r="J7" s="20"/>
      <c r="K7" s="20"/>
      <c r="L7" s="20"/>
    </row>
    <row r="8" spans="1:12" s="19" customFormat="1" ht="9.75" customHeight="1">
      <c r="A8" s="35" t="s">
        <v>116</v>
      </c>
      <c r="B8" s="36"/>
      <c r="C8" s="36"/>
      <c r="D8" s="36"/>
      <c r="E8" s="37"/>
      <c r="F8" s="2"/>
      <c r="G8" s="2"/>
      <c r="H8" s="2"/>
      <c r="I8" s="2"/>
      <c r="J8" s="2"/>
      <c r="K8" s="2"/>
      <c r="L8" s="2"/>
    </row>
    <row r="9" spans="1:12" s="19" customFormat="1" ht="9.75" customHeight="1">
      <c r="A9" s="35" t="s">
        <v>36</v>
      </c>
      <c r="B9" s="36"/>
      <c r="C9" s="36"/>
      <c r="D9" s="36"/>
      <c r="E9" s="37"/>
      <c r="F9" s="9"/>
      <c r="G9" s="21">
        <f>F9</f>
        <v>0</v>
      </c>
      <c r="H9" s="9">
        <v>0</v>
      </c>
      <c r="I9" s="9">
        <v>0</v>
      </c>
      <c r="J9" s="9"/>
      <c r="K9" s="9"/>
      <c r="L9" s="5">
        <f>G9+H9+J9-I9-K9</f>
        <v>0</v>
      </c>
    </row>
    <row r="10" spans="1:12" s="19" customFormat="1" ht="9.75" customHeight="1">
      <c r="A10" s="35" t="s">
        <v>37</v>
      </c>
      <c r="B10" s="36"/>
      <c r="C10" s="36"/>
      <c r="D10" s="36"/>
      <c r="E10" s="37"/>
      <c r="F10" s="21"/>
      <c r="G10" s="21"/>
      <c r="H10" s="11"/>
      <c r="I10" s="11"/>
      <c r="J10" s="11"/>
      <c r="K10" s="11"/>
      <c r="L10" s="5"/>
    </row>
    <row r="11" spans="1:12" ht="9.75" customHeight="1">
      <c r="A11" s="35" t="s">
        <v>43</v>
      </c>
      <c r="B11" s="36"/>
      <c r="C11" s="36"/>
      <c r="D11" s="36"/>
      <c r="E11" s="37"/>
      <c r="F11" s="9">
        <v>327281.89</v>
      </c>
      <c r="G11" s="21">
        <f>F11</f>
        <v>327281.89</v>
      </c>
      <c r="H11" s="9">
        <v>6969.33</v>
      </c>
      <c r="I11" s="9">
        <v>19283.14</v>
      </c>
      <c r="J11" s="9">
        <v>0</v>
      </c>
      <c r="K11" s="9">
        <v>5998.71</v>
      </c>
      <c r="L11" s="5">
        <f aca="true" t="shared" si="0" ref="L11:L29">G11+H11+J11-I11-K11</f>
        <v>308969.37</v>
      </c>
    </row>
    <row r="12" spans="1:12" ht="9.75" customHeight="1">
      <c r="A12" s="35" t="s">
        <v>38</v>
      </c>
      <c r="B12" s="36"/>
      <c r="C12" s="36"/>
      <c r="D12" s="36"/>
      <c r="E12" s="37"/>
      <c r="F12" s="11"/>
      <c r="G12" s="21"/>
      <c r="H12" s="11"/>
      <c r="I12" s="11"/>
      <c r="J12" s="11"/>
      <c r="K12" s="11"/>
      <c r="L12" s="5"/>
    </row>
    <row r="13" spans="1:12" ht="9.75" customHeight="1">
      <c r="A13" s="35" t="s">
        <v>42</v>
      </c>
      <c r="B13" s="36"/>
      <c r="C13" s="36"/>
      <c r="D13" s="36"/>
      <c r="E13" s="37"/>
      <c r="F13" s="9">
        <v>0</v>
      </c>
      <c r="G13" s="21">
        <f aca="true" t="shared" si="1" ref="G13:G29">F13</f>
        <v>0</v>
      </c>
      <c r="H13" s="9">
        <v>0</v>
      </c>
      <c r="I13" s="9">
        <v>0</v>
      </c>
      <c r="J13" s="9">
        <v>0</v>
      </c>
      <c r="K13" s="9">
        <v>0</v>
      </c>
      <c r="L13" s="5">
        <f t="shared" si="0"/>
        <v>0</v>
      </c>
    </row>
    <row r="14" spans="1:12" s="19" customFormat="1" ht="9.75" customHeight="1">
      <c r="A14" s="35" t="s">
        <v>40</v>
      </c>
      <c r="B14" s="36"/>
      <c r="C14" s="36"/>
      <c r="D14" s="36"/>
      <c r="E14" s="37"/>
      <c r="F14" s="9">
        <v>0</v>
      </c>
      <c r="G14" s="21">
        <f t="shared" si="1"/>
        <v>0</v>
      </c>
      <c r="H14" s="9">
        <v>0</v>
      </c>
      <c r="I14" s="9">
        <v>0</v>
      </c>
      <c r="J14" s="9">
        <v>0</v>
      </c>
      <c r="K14" s="9">
        <v>0</v>
      </c>
      <c r="L14" s="5">
        <f t="shared" si="0"/>
        <v>0</v>
      </c>
    </row>
    <row r="15" spans="1:12" ht="9.75" customHeight="1">
      <c r="A15" s="35" t="s">
        <v>39</v>
      </c>
      <c r="B15" s="36"/>
      <c r="C15" s="36"/>
      <c r="D15" s="36"/>
      <c r="E15" s="37"/>
      <c r="F15" s="9">
        <v>4882.13</v>
      </c>
      <c r="G15" s="21">
        <f t="shared" si="1"/>
        <v>4882.13</v>
      </c>
      <c r="H15" s="9">
        <v>8000</v>
      </c>
      <c r="I15" s="9">
        <v>0</v>
      </c>
      <c r="J15" s="9">
        <v>0</v>
      </c>
      <c r="K15" s="9">
        <v>0</v>
      </c>
      <c r="L15" s="5">
        <f t="shared" si="0"/>
        <v>12882.130000000001</v>
      </c>
    </row>
    <row r="16" spans="1:12" s="19" customFormat="1" ht="9.75" customHeight="1">
      <c r="A16" s="35" t="s">
        <v>40</v>
      </c>
      <c r="B16" s="36"/>
      <c r="C16" s="36"/>
      <c r="D16" s="36"/>
      <c r="E16" s="37"/>
      <c r="F16" s="9">
        <v>824472.57</v>
      </c>
      <c r="G16" s="21">
        <f t="shared" si="1"/>
        <v>824472.57</v>
      </c>
      <c r="H16" s="9">
        <v>69860.87</v>
      </c>
      <c r="I16" s="9">
        <v>36483.17</v>
      </c>
      <c r="J16" s="9">
        <v>0</v>
      </c>
      <c r="K16" s="9">
        <v>0</v>
      </c>
      <c r="L16" s="5">
        <f t="shared" si="0"/>
        <v>857850.2699999999</v>
      </c>
    </row>
    <row r="17" spans="1:12" s="19" customFormat="1" ht="9.75" customHeight="1">
      <c r="A17" s="35" t="s">
        <v>41</v>
      </c>
      <c r="B17" s="36"/>
      <c r="C17" s="36"/>
      <c r="D17" s="36"/>
      <c r="E17" s="37"/>
      <c r="F17" s="9">
        <v>0</v>
      </c>
      <c r="G17" s="21">
        <f t="shared" si="1"/>
        <v>0</v>
      </c>
      <c r="H17" s="9">
        <v>0</v>
      </c>
      <c r="I17" s="9">
        <v>0</v>
      </c>
      <c r="J17" s="9">
        <v>0</v>
      </c>
      <c r="K17" s="9">
        <v>0</v>
      </c>
      <c r="L17" s="5">
        <f t="shared" si="0"/>
        <v>0</v>
      </c>
    </row>
    <row r="18" spans="1:12" ht="9.75" customHeight="1">
      <c r="A18" s="35" t="s">
        <v>40</v>
      </c>
      <c r="B18" s="36"/>
      <c r="C18" s="36"/>
      <c r="D18" s="36"/>
      <c r="E18" s="37"/>
      <c r="F18" s="9">
        <v>8837.1</v>
      </c>
      <c r="G18" s="21">
        <f t="shared" si="1"/>
        <v>8837.1</v>
      </c>
      <c r="H18" s="9">
        <v>0</v>
      </c>
      <c r="I18" s="9">
        <v>0</v>
      </c>
      <c r="J18" s="9">
        <v>0</v>
      </c>
      <c r="K18" s="9">
        <v>0</v>
      </c>
      <c r="L18" s="5">
        <f t="shared" si="0"/>
        <v>8837.1</v>
      </c>
    </row>
    <row r="19" spans="1:12" ht="9.75" customHeight="1">
      <c r="A19" s="35" t="s">
        <v>44</v>
      </c>
      <c r="B19" s="36"/>
      <c r="C19" s="36"/>
      <c r="D19" s="36"/>
      <c r="E19" s="37"/>
      <c r="F19" s="11"/>
      <c r="G19" s="11"/>
      <c r="H19" s="11"/>
      <c r="I19" s="11"/>
      <c r="J19" s="11"/>
      <c r="K19" s="11"/>
      <c r="L19" s="5"/>
    </row>
    <row r="20" spans="1:12" s="19" customFormat="1" ht="9.75" customHeight="1">
      <c r="A20" s="35" t="s">
        <v>45</v>
      </c>
      <c r="B20" s="36"/>
      <c r="C20" s="36"/>
      <c r="D20" s="36"/>
      <c r="E20" s="37"/>
      <c r="F20" s="9">
        <v>3087.2</v>
      </c>
      <c r="G20" s="21">
        <f t="shared" si="1"/>
        <v>3087.2</v>
      </c>
      <c r="H20" s="9">
        <v>1287.82</v>
      </c>
      <c r="I20" s="9">
        <v>3054.7</v>
      </c>
      <c r="J20" s="9">
        <v>0</v>
      </c>
      <c r="K20" s="9">
        <v>0</v>
      </c>
      <c r="L20" s="5">
        <f t="shared" si="0"/>
        <v>1320.3199999999997</v>
      </c>
    </row>
    <row r="21" spans="1:12" ht="9.75" customHeight="1">
      <c r="A21" s="35" t="s">
        <v>46</v>
      </c>
      <c r="B21" s="36"/>
      <c r="C21" s="36"/>
      <c r="D21" s="36"/>
      <c r="E21" s="37"/>
      <c r="F21" s="9">
        <v>6181.64</v>
      </c>
      <c r="G21" s="21">
        <f t="shared" si="1"/>
        <v>6181.64</v>
      </c>
      <c r="H21" s="9">
        <v>6717.85</v>
      </c>
      <c r="I21" s="9">
        <v>6181.64</v>
      </c>
      <c r="J21" s="9">
        <v>0</v>
      </c>
      <c r="K21" s="9">
        <v>0</v>
      </c>
      <c r="L21" s="5">
        <f t="shared" si="0"/>
        <v>6717.850000000001</v>
      </c>
    </row>
    <row r="22" spans="1:12" s="19" customFormat="1" ht="9.75" customHeight="1">
      <c r="A22" s="35" t="s">
        <v>47</v>
      </c>
      <c r="B22" s="36"/>
      <c r="C22" s="36"/>
      <c r="D22" s="36"/>
      <c r="E22" s="37"/>
      <c r="F22" s="9">
        <v>64063.53</v>
      </c>
      <c r="G22" s="21">
        <f t="shared" si="1"/>
        <v>64063.53</v>
      </c>
      <c r="H22" s="9">
        <v>48153.86</v>
      </c>
      <c r="I22" s="9">
        <v>63580.47</v>
      </c>
      <c r="J22" s="9">
        <v>0</v>
      </c>
      <c r="K22" s="9">
        <v>0</v>
      </c>
      <c r="L22" s="5">
        <f t="shared" si="0"/>
        <v>48636.92</v>
      </c>
    </row>
    <row r="23" spans="1:12" ht="9.75" customHeight="1">
      <c r="A23" s="35" t="s">
        <v>48</v>
      </c>
      <c r="B23" s="36"/>
      <c r="C23" s="36"/>
      <c r="D23" s="36"/>
      <c r="E23" s="37"/>
      <c r="F23" s="9">
        <v>212207.6</v>
      </c>
      <c r="G23" s="21">
        <f t="shared" si="1"/>
        <v>212207.6</v>
      </c>
      <c r="H23" s="9">
        <v>12519.56</v>
      </c>
      <c r="I23" s="9">
        <v>25000</v>
      </c>
      <c r="J23" s="9">
        <v>0</v>
      </c>
      <c r="K23" s="9">
        <v>0</v>
      </c>
      <c r="L23" s="5">
        <f t="shared" si="0"/>
        <v>199727.16</v>
      </c>
    </row>
    <row r="24" spans="1:12" s="19" customFormat="1" ht="9.75" customHeight="1">
      <c r="A24" s="35" t="s">
        <v>49</v>
      </c>
      <c r="B24" s="36"/>
      <c r="C24" s="36"/>
      <c r="D24" s="36"/>
      <c r="E24" s="37"/>
      <c r="F24" s="9">
        <v>50000</v>
      </c>
      <c r="G24" s="21">
        <f t="shared" si="1"/>
        <v>50000</v>
      </c>
      <c r="H24" s="9">
        <v>0</v>
      </c>
      <c r="I24" s="9">
        <v>0</v>
      </c>
      <c r="J24" s="9">
        <v>0</v>
      </c>
      <c r="K24" s="9">
        <v>0</v>
      </c>
      <c r="L24" s="5">
        <f t="shared" si="0"/>
        <v>50000</v>
      </c>
    </row>
    <row r="25" spans="1:12" ht="9.75" customHeight="1">
      <c r="A25" s="35" t="s">
        <v>50</v>
      </c>
      <c r="B25" s="36"/>
      <c r="C25" s="36"/>
      <c r="D25" s="36"/>
      <c r="E25" s="37"/>
      <c r="F25" s="9">
        <v>2107.85</v>
      </c>
      <c r="G25" s="21">
        <f t="shared" si="1"/>
        <v>2107.85</v>
      </c>
      <c r="H25" s="9">
        <v>900</v>
      </c>
      <c r="I25" s="9">
        <v>2822.99</v>
      </c>
      <c r="J25" s="9">
        <v>0</v>
      </c>
      <c r="K25" s="9">
        <v>2.58</v>
      </c>
      <c r="L25" s="5">
        <f t="shared" si="0"/>
        <v>182.28000000000011</v>
      </c>
    </row>
    <row r="26" spans="1:12" s="19" customFormat="1" ht="9.75" customHeight="1">
      <c r="A26" s="35" t="s">
        <v>51</v>
      </c>
      <c r="B26" s="36"/>
      <c r="C26" s="36"/>
      <c r="D26" s="36"/>
      <c r="E26" s="37"/>
      <c r="F26" s="9">
        <v>0</v>
      </c>
      <c r="G26" s="21">
        <f t="shared" si="1"/>
        <v>0</v>
      </c>
      <c r="H26" s="9">
        <v>0</v>
      </c>
      <c r="I26" s="9">
        <v>0</v>
      </c>
      <c r="J26" s="9">
        <v>0</v>
      </c>
      <c r="K26" s="9">
        <v>0</v>
      </c>
      <c r="L26" s="5">
        <f t="shared" si="0"/>
        <v>0</v>
      </c>
    </row>
    <row r="27" spans="1:12" ht="9.75" customHeight="1">
      <c r="A27" s="35" t="s">
        <v>52</v>
      </c>
      <c r="B27" s="36"/>
      <c r="C27" s="36"/>
      <c r="D27" s="36"/>
      <c r="E27" s="37"/>
      <c r="F27" s="11"/>
      <c r="G27" s="11"/>
      <c r="H27" s="11"/>
      <c r="I27" s="11"/>
      <c r="J27" s="11"/>
      <c r="K27" s="11"/>
      <c r="L27" s="5"/>
    </row>
    <row r="28" spans="1:12" s="19" customFormat="1" ht="9.75" customHeight="1">
      <c r="A28" s="35" t="s">
        <v>53</v>
      </c>
      <c r="B28" s="36"/>
      <c r="C28" s="36"/>
      <c r="D28" s="36"/>
      <c r="E28" s="37"/>
      <c r="F28" s="9">
        <v>0</v>
      </c>
      <c r="G28" s="21">
        <f t="shared" si="1"/>
        <v>0</v>
      </c>
      <c r="H28" s="9">
        <v>0</v>
      </c>
      <c r="I28" s="9">
        <v>0</v>
      </c>
      <c r="J28" s="9">
        <v>0</v>
      </c>
      <c r="K28" s="9">
        <v>0</v>
      </c>
      <c r="L28" s="5">
        <f t="shared" si="0"/>
        <v>0</v>
      </c>
    </row>
    <row r="29" spans="1:12" ht="9.75" customHeight="1">
      <c r="A29" s="35" t="s">
        <v>54</v>
      </c>
      <c r="B29" s="36"/>
      <c r="C29" s="36"/>
      <c r="D29" s="36"/>
      <c r="E29" s="37"/>
      <c r="F29" s="9">
        <v>0</v>
      </c>
      <c r="G29" s="21">
        <f t="shared" si="1"/>
        <v>0</v>
      </c>
      <c r="H29" s="9">
        <v>0</v>
      </c>
      <c r="I29" s="9">
        <v>0</v>
      </c>
      <c r="J29" s="9">
        <v>0</v>
      </c>
      <c r="K29" s="9">
        <v>0</v>
      </c>
      <c r="L29" s="5">
        <f t="shared" si="0"/>
        <v>0</v>
      </c>
    </row>
    <row r="30" spans="1:12" s="19" customFormat="1" ht="9.75" customHeight="1">
      <c r="A30" s="52" t="s">
        <v>13</v>
      </c>
      <c r="B30" s="53"/>
      <c r="C30" s="53"/>
      <c r="D30" s="53"/>
      <c r="E30" s="54"/>
      <c r="F30" s="10"/>
      <c r="G30" s="10">
        <f aca="true" t="shared" si="2" ref="G30:L30">G11+G13+G14+G15+G16+G17+G18+G20+G21+G22+G23+G24+G25+G26+G28+G29</f>
        <v>1503121.51</v>
      </c>
      <c r="H30" s="10">
        <f t="shared" si="2"/>
        <v>154409.29</v>
      </c>
      <c r="I30" s="10">
        <f t="shared" si="2"/>
        <v>156406.11</v>
      </c>
      <c r="J30" s="10">
        <f t="shared" si="2"/>
        <v>0</v>
      </c>
      <c r="K30" s="10">
        <f t="shared" si="2"/>
        <v>6001.29</v>
      </c>
      <c r="L30" s="3">
        <f t="shared" si="2"/>
        <v>1495123.4000000001</v>
      </c>
    </row>
    <row r="31" spans="1:12" ht="3" customHeight="1">
      <c r="A31" s="32"/>
      <c r="B31" s="33"/>
      <c r="C31" s="33"/>
      <c r="D31" s="33"/>
      <c r="E31" s="34"/>
      <c r="F31" s="21"/>
      <c r="G31" s="21"/>
      <c r="H31" s="21"/>
      <c r="I31" s="21"/>
      <c r="J31" s="21"/>
      <c r="K31" s="21"/>
      <c r="L31" s="2"/>
    </row>
    <row r="32" spans="1:12" s="19" customFormat="1" ht="9.75" customHeight="1">
      <c r="A32" s="35" t="s">
        <v>57</v>
      </c>
      <c r="B32" s="36"/>
      <c r="C32" s="36"/>
      <c r="D32" s="36"/>
      <c r="E32" s="37"/>
      <c r="F32" s="21"/>
      <c r="G32" s="21"/>
      <c r="H32" s="21"/>
      <c r="I32" s="21"/>
      <c r="J32" s="21"/>
      <c r="K32" s="21"/>
      <c r="L32" s="2"/>
    </row>
    <row r="33" spans="1:12" ht="9.75" customHeight="1">
      <c r="A33" s="35" t="s">
        <v>55</v>
      </c>
      <c r="B33" s="36"/>
      <c r="C33" s="36"/>
      <c r="D33" s="36"/>
      <c r="E33" s="37"/>
      <c r="F33" s="21"/>
      <c r="G33" s="21"/>
      <c r="H33" s="21"/>
      <c r="I33" s="21"/>
      <c r="J33" s="21"/>
      <c r="K33" s="21"/>
      <c r="L33" s="2"/>
    </row>
    <row r="34" spans="1:12" s="19" customFormat="1" ht="9.75" customHeight="1">
      <c r="A34" s="35" t="s">
        <v>56</v>
      </c>
      <c r="B34" s="36"/>
      <c r="C34" s="36"/>
      <c r="D34" s="36"/>
      <c r="E34" s="37"/>
      <c r="F34" s="9"/>
      <c r="G34" s="21">
        <f>F34</f>
        <v>0</v>
      </c>
      <c r="H34" s="9" t="s">
        <v>112</v>
      </c>
      <c r="I34" s="9"/>
      <c r="J34" s="9"/>
      <c r="K34" s="9"/>
      <c r="L34" s="5">
        <f>G34+H34+J34-I34-K34</f>
        <v>0</v>
      </c>
    </row>
    <row r="35" spans="1:12" s="19" customFormat="1" ht="9.75" customHeight="1">
      <c r="A35" s="52" t="s">
        <v>13</v>
      </c>
      <c r="B35" s="53"/>
      <c r="C35" s="53"/>
      <c r="D35" s="53"/>
      <c r="E35" s="54"/>
      <c r="F35" s="10"/>
      <c r="G35" s="10">
        <f aca="true" t="shared" si="3" ref="G35:L35">G34</f>
        <v>0</v>
      </c>
      <c r="H35" s="10" t="str">
        <f t="shared" si="3"/>
        <v>0,00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6">
        <f t="shared" si="3"/>
        <v>0</v>
      </c>
    </row>
    <row r="36" spans="1:12" ht="3" customHeight="1">
      <c r="A36" s="32"/>
      <c r="B36" s="33"/>
      <c r="C36" s="33"/>
      <c r="D36" s="33"/>
      <c r="E36" s="34"/>
      <c r="F36" s="21"/>
      <c r="G36" s="21"/>
      <c r="H36" s="21"/>
      <c r="I36" s="21"/>
      <c r="J36" s="21"/>
      <c r="K36" s="21"/>
      <c r="L36" s="5"/>
    </row>
    <row r="37" spans="1:12" s="19" customFormat="1" ht="9.75" customHeight="1">
      <c r="A37" s="35" t="s">
        <v>58</v>
      </c>
      <c r="B37" s="36"/>
      <c r="C37" s="36"/>
      <c r="D37" s="36"/>
      <c r="E37" s="37"/>
      <c r="F37" s="21"/>
      <c r="G37" s="21"/>
      <c r="H37" s="21"/>
      <c r="I37" s="21"/>
      <c r="J37" s="21"/>
      <c r="K37" s="21"/>
      <c r="L37" s="5"/>
    </row>
    <row r="38" spans="1:12" s="19" customFormat="1" ht="9.75" customHeight="1">
      <c r="A38" s="35" t="s">
        <v>59</v>
      </c>
      <c r="B38" s="36"/>
      <c r="C38" s="36"/>
      <c r="D38" s="36"/>
      <c r="E38" s="37"/>
      <c r="F38" s="9">
        <v>91614.74</v>
      </c>
      <c r="G38" s="21">
        <f>F38</f>
        <v>91614.74</v>
      </c>
      <c r="H38" s="9">
        <v>1427342.67</v>
      </c>
      <c r="I38" s="9">
        <v>1323966.32</v>
      </c>
      <c r="J38" s="9"/>
      <c r="K38" s="9"/>
      <c r="L38" s="5">
        <f>G38+H38+J38-I38-K38</f>
        <v>194991.08999999985</v>
      </c>
    </row>
    <row r="39" spans="1:12" s="19" customFormat="1" ht="9.75" customHeight="1">
      <c r="A39" s="35" t="s">
        <v>60</v>
      </c>
      <c r="B39" s="36"/>
      <c r="C39" s="36"/>
      <c r="D39" s="36"/>
      <c r="E39" s="37"/>
      <c r="F39" s="9">
        <v>0</v>
      </c>
      <c r="G39" s="21">
        <f>F39</f>
        <v>0</v>
      </c>
      <c r="H39" s="9"/>
      <c r="I39" s="9"/>
      <c r="J39" s="9"/>
      <c r="K39" s="9"/>
      <c r="L39" s="5">
        <f>G39+H39+J39-I39-K39</f>
        <v>0</v>
      </c>
    </row>
    <row r="40" spans="1:12" s="19" customFormat="1" ht="9.75" customHeight="1">
      <c r="A40" s="52" t="s">
        <v>13</v>
      </c>
      <c r="B40" s="53"/>
      <c r="C40" s="53"/>
      <c r="D40" s="53"/>
      <c r="E40" s="54"/>
      <c r="F40" s="10"/>
      <c r="G40" s="10">
        <f aca="true" t="shared" si="4" ref="G40:L40">G38+G39</f>
        <v>91614.74</v>
      </c>
      <c r="H40" s="10">
        <f t="shared" si="4"/>
        <v>1427342.67</v>
      </c>
      <c r="I40" s="10">
        <f t="shared" si="4"/>
        <v>1323966.32</v>
      </c>
      <c r="J40" s="10">
        <f t="shared" si="4"/>
        <v>0</v>
      </c>
      <c r="K40" s="10">
        <f t="shared" si="4"/>
        <v>0</v>
      </c>
      <c r="L40" s="6">
        <f t="shared" si="4"/>
        <v>194991.08999999985</v>
      </c>
    </row>
    <row r="41" spans="1:12" s="19" customFormat="1" ht="3" customHeight="1">
      <c r="A41" s="38"/>
      <c r="B41" s="39"/>
      <c r="C41" s="39"/>
      <c r="D41" s="39"/>
      <c r="E41" s="40"/>
      <c r="F41" s="21"/>
      <c r="G41" s="21"/>
      <c r="H41" s="21"/>
      <c r="I41" s="21"/>
      <c r="J41" s="21"/>
      <c r="K41" s="21"/>
      <c r="L41" s="5"/>
    </row>
    <row r="42" spans="1:12" s="19" customFormat="1" ht="9.75" customHeight="1">
      <c r="A42" s="35" t="s">
        <v>61</v>
      </c>
      <c r="B42" s="36"/>
      <c r="C42" s="36"/>
      <c r="D42" s="36"/>
      <c r="E42" s="37"/>
      <c r="F42" s="10"/>
      <c r="G42" s="10">
        <f aca="true" t="shared" si="5" ref="G42:L42">G30+G35+G40+G9</f>
        <v>1594736.25</v>
      </c>
      <c r="H42" s="10">
        <f t="shared" si="5"/>
        <v>1581751.96</v>
      </c>
      <c r="I42" s="10">
        <f t="shared" si="5"/>
        <v>1480372.4300000002</v>
      </c>
      <c r="J42" s="10">
        <f t="shared" si="5"/>
        <v>0</v>
      </c>
      <c r="K42" s="10">
        <f t="shared" si="5"/>
        <v>6001.29</v>
      </c>
      <c r="L42" s="6">
        <f t="shared" si="5"/>
        <v>1690114.49</v>
      </c>
    </row>
    <row r="43" spans="1:12" s="19" customFormat="1" ht="3" customHeight="1">
      <c r="A43" s="35"/>
      <c r="B43" s="36"/>
      <c r="C43" s="36"/>
      <c r="D43" s="36"/>
      <c r="E43" s="37"/>
      <c r="F43" s="21"/>
      <c r="G43" s="21"/>
      <c r="H43" s="21"/>
      <c r="I43" s="21"/>
      <c r="J43" s="21"/>
      <c r="K43" s="21"/>
      <c r="L43" s="5"/>
    </row>
    <row r="44" spans="1:12" s="19" customFormat="1" ht="9.75" customHeight="1">
      <c r="A44" s="35" t="s">
        <v>63</v>
      </c>
      <c r="B44" s="36"/>
      <c r="C44" s="36"/>
      <c r="D44" s="36"/>
      <c r="E44" s="37"/>
      <c r="F44" s="21"/>
      <c r="G44" s="21"/>
      <c r="H44" s="21"/>
      <c r="I44" s="21"/>
      <c r="J44" s="21"/>
      <c r="K44" s="21"/>
      <c r="L44" s="5"/>
    </row>
    <row r="45" spans="1:12" s="19" customFormat="1" ht="9.75" customHeight="1">
      <c r="A45" s="35" t="s">
        <v>62</v>
      </c>
      <c r="B45" s="36"/>
      <c r="C45" s="36"/>
      <c r="D45" s="36"/>
      <c r="E45" s="37"/>
      <c r="F45" s="9">
        <v>0</v>
      </c>
      <c r="G45" s="21">
        <f>F45</f>
        <v>0</v>
      </c>
      <c r="H45" s="9">
        <v>0</v>
      </c>
      <c r="I45" s="9">
        <v>0</v>
      </c>
      <c r="J45" s="9"/>
      <c r="K45" s="9"/>
      <c r="L45" s="5">
        <f>G45+H45+J45-I45-K45</f>
        <v>0</v>
      </c>
    </row>
    <row r="46" spans="1:12" s="19" customFormat="1" ht="9.75" customHeight="1">
      <c r="A46" s="35" t="s">
        <v>64</v>
      </c>
      <c r="B46" s="36"/>
      <c r="C46" s="36"/>
      <c r="D46" s="36"/>
      <c r="E46" s="37"/>
      <c r="F46" s="9">
        <v>0</v>
      </c>
      <c r="G46" s="21">
        <f>F46</f>
        <v>0</v>
      </c>
      <c r="H46" s="9">
        <v>0</v>
      </c>
      <c r="I46" s="9">
        <v>0</v>
      </c>
      <c r="J46" s="9"/>
      <c r="K46" s="9"/>
      <c r="L46" s="5">
        <f>G46+H46+J46-I46-K46</f>
        <v>0</v>
      </c>
    </row>
    <row r="47" spans="1:12" s="19" customFormat="1" ht="9.75" customHeight="1">
      <c r="A47" s="35" t="s">
        <v>65</v>
      </c>
      <c r="B47" s="36"/>
      <c r="C47" s="36"/>
      <c r="D47" s="36"/>
      <c r="E47" s="37"/>
      <c r="F47" s="10"/>
      <c r="G47" s="10">
        <f aca="true" t="shared" si="6" ref="G47:L47">G45+G46</f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6">
        <f t="shared" si="6"/>
        <v>0</v>
      </c>
    </row>
    <row r="48" spans="1:12" s="19" customFormat="1" ht="3" customHeight="1">
      <c r="A48" s="35"/>
      <c r="B48" s="36"/>
      <c r="C48" s="36"/>
      <c r="D48" s="36"/>
      <c r="E48" s="37"/>
      <c r="F48" s="21"/>
      <c r="G48" s="21"/>
      <c r="H48" s="21"/>
      <c r="I48" s="21"/>
      <c r="J48" s="21"/>
      <c r="K48" s="21"/>
      <c r="L48" s="5"/>
    </row>
    <row r="49" spans="1:12" s="19" customFormat="1" ht="9.75" customHeight="1">
      <c r="A49" s="35" t="s">
        <v>66</v>
      </c>
      <c r="B49" s="36"/>
      <c r="C49" s="36"/>
      <c r="D49" s="36"/>
      <c r="E49" s="37"/>
      <c r="F49" s="10"/>
      <c r="G49" s="10">
        <f>SUM('PAG 1'!G54,G42,G47)</f>
        <v>4897761.7299999995</v>
      </c>
      <c r="H49" s="10">
        <f>'PAG 1'!H54+'PAG 2'!H42+'PAG 2'!H47</f>
        <v>1680885.95</v>
      </c>
      <c r="I49" s="10">
        <f>'PAG 1'!I54+'PAG 2'!I42+'PAG 2'!I47</f>
        <v>1480372.4300000002</v>
      </c>
      <c r="J49" s="10">
        <f>'PAG 1'!J54+'PAG 2'!J42+'PAG 2'!J47</f>
        <v>0</v>
      </c>
      <c r="K49" s="10">
        <f>'PAG 1'!K54+'PAG 2'!K42+'PAG 2'!K47</f>
        <v>6001.29</v>
      </c>
      <c r="L49" s="6">
        <f>'PAG 1'!L54+'PAG 2'!L42+'PAG 2'!L47</f>
        <v>5092273.959999999</v>
      </c>
    </row>
    <row r="50" spans="1:12" s="19" customFormat="1" ht="3" customHeight="1">
      <c r="A50" s="35"/>
      <c r="B50" s="36"/>
      <c r="C50" s="36"/>
      <c r="D50" s="36"/>
      <c r="E50" s="37"/>
      <c r="F50" s="21"/>
      <c r="G50" s="21"/>
      <c r="H50" s="21"/>
      <c r="I50" s="21"/>
      <c r="J50" s="21"/>
      <c r="K50" s="21"/>
      <c r="L50" s="5"/>
    </row>
    <row r="51" spans="1:12" s="19" customFormat="1" ht="9.75" customHeight="1">
      <c r="A51" s="35" t="s">
        <v>67</v>
      </c>
      <c r="B51" s="36"/>
      <c r="C51" s="36"/>
      <c r="D51" s="36"/>
      <c r="E51" s="37"/>
      <c r="F51" s="21"/>
      <c r="G51" s="21"/>
      <c r="H51" s="21"/>
      <c r="I51" s="21"/>
      <c r="J51" s="21"/>
      <c r="K51" s="21"/>
      <c r="L51" s="5"/>
    </row>
    <row r="52" spans="1:12" ht="9.75" customHeight="1">
      <c r="A52" s="35" t="s">
        <v>68</v>
      </c>
      <c r="B52" s="36"/>
      <c r="C52" s="36"/>
      <c r="D52" s="36"/>
      <c r="E52" s="37"/>
      <c r="F52" s="9">
        <v>754592.94</v>
      </c>
      <c r="G52" s="21">
        <f>F52</f>
        <v>754592.94</v>
      </c>
      <c r="H52" s="9">
        <v>87428.54</v>
      </c>
      <c r="I52" s="9">
        <v>43622.1</v>
      </c>
      <c r="J52" s="9">
        <v>0</v>
      </c>
      <c r="K52" s="9">
        <v>3934.94</v>
      </c>
      <c r="L52" s="5">
        <f>G52+H52+J52-I52-K52</f>
        <v>794464.4400000001</v>
      </c>
    </row>
    <row r="53" spans="1:12" ht="9.75" customHeight="1">
      <c r="A53" s="35" t="s">
        <v>69</v>
      </c>
      <c r="B53" s="36"/>
      <c r="C53" s="36"/>
      <c r="D53" s="36"/>
      <c r="E53" s="37"/>
      <c r="F53" s="9"/>
      <c r="G53" s="21">
        <f>F53</f>
        <v>0</v>
      </c>
      <c r="H53" s="9"/>
      <c r="I53" s="9"/>
      <c r="J53" s="9"/>
      <c r="K53" s="9"/>
      <c r="L53" s="5">
        <f>G53+H53+J53-I53-K53</f>
        <v>0</v>
      </c>
    </row>
    <row r="54" spans="1:12" ht="9.75" customHeight="1">
      <c r="A54" s="35" t="s">
        <v>70</v>
      </c>
      <c r="B54" s="36"/>
      <c r="C54" s="36"/>
      <c r="D54" s="36"/>
      <c r="E54" s="37"/>
      <c r="F54" s="9"/>
      <c r="G54" s="21">
        <f>F54</f>
        <v>0</v>
      </c>
      <c r="H54" s="9"/>
      <c r="I54" s="9"/>
      <c r="J54" s="9"/>
      <c r="K54" s="9"/>
      <c r="L54" s="5">
        <f>G54+H54+J54-I54-K54</f>
        <v>0</v>
      </c>
    </row>
    <row r="55" spans="1:12" ht="3" customHeight="1">
      <c r="A55" s="32"/>
      <c r="B55" s="33"/>
      <c r="C55" s="33"/>
      <c r="D55" s="33"/>
      <c r="E55" s="34"/>
      <c r="F55" s="2"/>
      <c r="G55" s="2"/>
      <c r="H55" s="2"/>
      <c r="I55" s="2"/>
      <c r="J55" s="2"/>
      <c r="K55" s="2"/>
      <c r="L55" s="5"/>
    </row>
    <row r="56" spans="1:12" ht="9.75" customHeight="1">
      <c r="A56" s="58" t="s">
        <v>71</v>
      </c>
      <c r="B56" s="62"/>
      <c r="C56" s="62"/>
      <c r="D56" s="62"/>
      <c r="E56" s="63"/>
      <c r="F56" s="7"/>
      <c r="G56" s="7">
        <f aca="true" t="shared" si="7" ref="G56:L56">G52+G53+G54</f>
        <v>754592.94</v>
      </c>
      <c r="H56" s="7">
        <f t="shared" si="7"/>
        <v>87428.54</v>
      </c>
      <c r="I56" s="7">
        <f t="shared" si="7"/>
        <v>43622.1</v>
      </c>
      <c r="J56" s="7">
        <f t="shared" si="7"/>
        <v>0</v>
      </c>
      <c r="K56" s="7">
        <f t="shared" si="7"/>
        <v>3934.94</v>
      </c>
      <c r="L56" s="22">
        <f t="shared" si="7"/>
        <v>794464.4400000001</v>
      </c>
    </row>
    <row r="57" spans="1:5" ht="9.75" customHeight="1">
      <c r="A57" s="61"/>
      <c r="B57" s="61"/>
      <c r="C57" s="61"/>
      <c r="D57" s="61"/>
      <c r="E57" s="61"/>
    </row>
  </sheetData>
  <sheetProtection password="D3C7" sheet="1" objects="1" scenarios="1"/>
  <mergeCells count="61">
    <mergeCell ref="A57:E57"/>
    <mergeCell ref="A54:E54"/>
    <mergeCell ref="A52:E52"/>
    <mergeCell ref="A53:E53"/>
    <mergeCell ref="A55:E55"/>
    <mergeCell ref="A49:E49"/>
    <mergeCell ref="A50:E50"/>
    <mergeCell ref="A51:E51"/>
    <mergeCell ref="A56:E56"/>
    <mergeCell ref="A48:E48"/>
    <mergeCell ref="A30:E30"/>
    <mergeCell ref="A35:E35"/>
    <mergeCell ref="A45:E45"/>
    <mergeCell ref="A42:E42"/>
    <mergeCell ref="A43:E43"/>
    <mergeCell ref="A44:E44"/>
    <mergeCell ref="A37:E37"/>
    <mergeCell ref="A38:E38"/>
    <mergeCell ref="A39:E39"/>
    <mergeCell ref="A41:E41"/>
    <mergeCell ref="A40:E40"/>
    <mergeCell ref="A46:E46"/>
    <mergeCell ref="A47:E47"/>
    <mergeCell ref="A28:E28"/>
    <mergeCell ref="A29:E29"/>
    <mergeCell ref="A34:E34"/>
    <mergeCell ref="A36:E36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9:E19"/>
    <mergeCell ref="A20:E20"/>
    <mergeCell ref="A21:E21"/>
    <mergeCell ref="A14:E14"/>
    <mergeCell ref="A18:E18"/>
    <mergeCell ref="A15:E15"/>
    <mergeCell ref="A16:E16"/>
    <mergeCell ref="A17:E17"/>
    <mergeCell ref="A11:E11"/>
    <mergeCell ref="A13:E13"/>
    <mergeCell ref="A7:E7"/>
    <mergeCell ref="A8:E8"/>
    <mergeCell ref="A9:E9"/>
    <mergeCell ref="A10:E10"/>
    <mergeCell ref="A12:E12"/>
    <mergeCell ref="A2:E2"/>
    <mergeCell ref="L4:L6"/>
    <mergeCell ref="A5:E5"/>
    <mergeCell ref="A6:E6"/>
    <mergeCell ref="A4:E4"/>
    <mergeCell ref="F4:F6"/>
    <mergeCell ref="G4:G6"/>
    <mergeCell ref="H4:I5"/>
    <mergeCell ref="J4:K5"/>
    <mergeCell ref="F2:K2"/>
  </mergeCells>
  <printOptions/>
  <pageMargins left="1.04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F45" sqref="F45"/>
    </sheetView>
  </sheetViews>
  <sheetFormatPr defaultColWidth="9.33203125" defaultRowHeight="12.75"/>
  <cols>
    <col min="1" max="5" width="9.33203125" style="14" customWidth="1"/>
    <col min="6" max="11" width="13.33203125" style="14" customWidth="1"/>
    <col min="12" max="12" width="14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2.75">
      <c r="A2" s="56" t="s">
        <v>123</v>
      </c>
      <c r="B2" s="64"/>
      <c r="C2" s="64"/>
      <c r="D2" s="64"/>
      <c r="E2" s="64"/>
      <c r="F2" s="55" t="s">
        <v>124</v>
      </c>
      <c r="G2" s="55"/>
      <c r="H2" s="55"/>
      <c r="I2" s="55"/>
      <c r="J2" s="55"/>
      <c r="K2" s="55"/>
      <c r="L2" s="15" t="s">
        <v>72</v>
      </c>
      <c r="M2" s="16"/>
      <c r="N2" s="16"/>
      <c r="O2" s="16"/>
    </row>
    <row r="3" spans="1:15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</row>
    <row r="4" spans="1:16" ht="9" customHeight="1">
      <c r="A4" s="48"/>
      <c r="B4" s="49"/>
      <c r="C4" s="49"/>
      <c r="D4" s="49"/>
      <c r="E4" s="50"/>
      <c r="F4" s="41" t="s">
        <v>1</v>
      </c>
      <c r="G4" s="44" t="s">
        <v>2</v>
      </c>
      <c r="H4" s="44" t="s">
        <v>6</v>
      </c>
      <c r="I4" s="45"/>
      <c r="J4" s="44" t="s">
        <v>7</v>
      </c>
      <c r="K4" s="45"/>
      <c r="L4" s="41" t="s">
        <v>3</v>
      </c>
      <c r="M4" s="16"/>
      <c r="N4" s="16"/>
      <c r="O4" s="16"/>
      <c r="P4" s="16"/>
    </row>
    <row r="5" spans="1:12" ht="9" customHeight="1">
      <c r="A5" s="32"/>
      <c r="B5" s="33"/>
      <c r="C5" s="33"/>
      <c r="D5" s="33"/>
      <c r="E5" s="34"/>
      <c r="F5" s="42"/>
      <c r="G5" s="51"/>
      <c r="H5" s="46"/>
      <c r="I5" s="47"/>
      <c r="J5" s="46"/>
      <c r="K5" s="47"/>
      <c r="L5" s="42"/>
    </row>
    <row r="6" spans="1:12" ht="9" customHeight="1">
      <c r="A6" s="32"/>
      <c r="B6" s="33"/>
      <c r="C6" s="33"/>
      <c r="D6" s="33"/>
      <c r="E6" s="34"/>
      <c r="F6" s="43"/>
      <c r="G6" s="46"/>
      <c r="H6" s="18" t="s">
        <v>4</v>
      </c>
      <c r="I6" s="18" t="s">
        <v>5</v>
      </c>
      <c r="J6" s="18" t="s">
        <v>4</v>
      </c>
      <c r="K6" s="18" t="s">
        <v>5</v>
      </c>
      <c r="L6" s="43"/>
    </row>
    <row r="7" spans="1:12" ht="9.75" customHeight="1">
      <c r="A7" s="38" t="s">
        <v>73</v>
      </c>
      <c r="B7" s="39"/>
      <c r="C7" s="39"/>
      <c r="D7" s="39"/>
      <c r="E7" s="40"/>
      <c r="F7" s="23"/>
      <c r="G7" s="24"/>
      <c r="H7" s="25"/>
      <c r="I7" s="25"/>
      <c r="J7" s="25"/>
      <c r="K7" s="25"/>
      <c r="L7" s="23"/>
    </row>
    <row r="8" spans="1:12" ht="3" customHeight="1">
      <c r="A8" s="35"/>
      <c r="B8" s="36"/>
      <c r="C8" s="36"/>
      <c r="D8" s="36"/>
      <c r="E8" s="37"/>
      <c r="F8" s="2"/>
      <c r="G8" s="2"/>
      <c r="H8" s="5"/>
      <c r="I8" s="5"/>
      <c r="J8" s="5"/>
      <c r="K8" s="5"/>
      <c r="L8" s="2"/>
    </row>
    <row r="9" spans="1:12" s="19" customFormat="1" ht="9.75" customHeight="1">
      <c r="A9" s="35" t="s">
        <v>74</v>
      </c>
      <c r="B9" s="36"/>
      <c r="C9" s="36"/>
      <c r="D9" s="36"/>
      <c r="E9" s="37"/>
      <c r="F9" s="2"/>
      <c r="G9" s="2"/>
      <c r="H9" s="5"/>
      <c r="I9" s="5"/>
      <c r="J9" s="5"/>
      <c r="K9" s="5"/>
      <c r="L9" s="2"/>
    </row>
    <row r="10" spans="1:12" s="19" customFormat="1" ht="9.75" customHeight="1">
      <c r="A10" s="35" t="s">
        <v>77</v>
      </c>
      <c r="B10" s="36"/>
      <c r="C10" s="36"/>
      <c r="D10" s="36"/>
      <c r="E10" s="37"/>
      <c r="F10" s="9">
        <v>2338657.28</v>
      </c>
      <c r="G10" s="21">
        <f>F10</f>
        <v>2338657.28</v>
      </c>
      <c r="H10" s="9"/>
      <c r="I10" s="9"/>
      <c r="J10" s="9">
        <v>134566.87</v>
      </c>
      <c r="K10" s="9">
        <v>0</v>
      </c>
      <c r="L10" s="5">
        <f>G10+H10+J10-I10-K10</f>
        <v>2473224.15</v>
      </c>
    </row>
    <row r="11" spans="1:12" s="19" customFormat="1" ht="9.75" customHeight="1">
      <c r="A11" s="35" t="s">
        <v>79</v>
      </c>
      <c r="B11" s="36"/>
      <c r="C11" s="36"/>
      <c r="D11" s="36"/>
      <c r="E11" s="37"/>
      <c r="F11" s="9">
        <v>483955.06</v>
      </c>
      <c r="G11" s="21">
        <f>F11</f>
        <v>483955.06</v>
      </c>
      <c r="H11" s="9"/>
      <c r="I11" s="9"/>
      <c r="J11" s="9"/>
      <c r="K11" s="9"/>
      <c r="L11" s="5">
        <f>G11+H11+J11-I11-K11</f>
        <v>483955.06</v>
      </c>
    </row>
    <row r="12" spans="1:12" ht="9.75" customHeight="1">
      <c r="A12" s="35" t="s">
        <v>75</v>
      </c>
      <c r="B12" s="36"/>
      <c r="C12" s="36"/>
      <c r="D12" s="36"/>
      <c r="E12" s="37"/>
      <c r="F12" s="10"/>
      <c r="G12" s="10">
        <f aca="true" t="shared" si="0" ref="G12:L12">G10+G11</f>
        <v>2822612.34</v>
      </c>
      <c r="H12" s="12">
        <f t="shared" si="0"/>
        <v>0</v>
      </c>
      <c r="I12" s="12">
        <f t="shared" si="0"/>
        <v>0</v>
      </c>
      <c r="J12" s="12">
        <f t="shared" si="0"/>
        <v>134566.87</v>
      </c>
      <c r="K12" s="12">
        <f t="shared" si="0"/>
        <v>0</v>
      </c>
      <c r="L12" s="3">
        <f t="shared" si="0"/>
        <v>2957179.21</v>
      </c>
    </row>
    <row r="13" spans="1:12" ht="9.75" customHeight="1">
      <c r="A13" s="38"/>
      <c r="B13" s="39"/>
      <c r="C13" s="39"/>
      <c r="D13" s="39"/>
      <c r="E13" s="40"/>
      <c r="F13" s="21"/>
      <c r="G13" s="21"/>
      <c r="H13" s="11"/>
      <c r="I13" s="11"/>
      <c r="J13" s="11"/>
      <c r="K13" s="11"/>
      <c r="L13" s="2"/>
    </row>
    <row r="14" spans="1:12" ht="9.75" customHeight="1">
      <c r="A14" s="35" t="s">
        <v>76</v>
      </c>
      <c r="B14" s="36"/>
      <c r="C14" s="36"/>
      <c r="D14" s="36"/>
      <c r="E14" s="37"/>
      <c r="F14" s="21"/>
      <c r="G14" s="21"/>
      <c r="H14" s="11"/>
      <c r="I14" s="11"/>
      <c r="J14" s="11"/>
      <c r="K14" s="11"/>
      <c r="L14" s="2"/>
    </row>
    <row r="15" spans="1:12" ht="9.75" customHeight="1">
      <c r="A15" s="35" t="s">
        <v>117</v>
      </c>
      <c r="B15" s="36"/>
      <c r="C15" s="36"/>
      <c r="D15" s="36"/>
      <c r="E15" s="37"/>
      <c r="F15" s="9">
        <v>171036.52</v>
      </c>
      <c r="G15" s="21">
        <f>F15</f>
        <v>171036.52</v>
      </c>
      <c r="H15" s="11">
        <v>69860.87</v>
      </c>
      <c r="I15" s="9"/>
      <c r="J15" s="9"/>
      <c r="K15" s="9">
        <v>0</v>
      </c>
      <c r="L15" s="5">
        <f>G15+H15+J15-I15-K15</f>
        <v>240897.38999999998</v>
      </c>
    </row>
    <row r="16" spans="1:12" s="19" customFormat="1" ht="9.75" customHeight="1">
      <c r="A16" s="35" t="s">
        <v>80</v>
      </c>
      <c r="B16" s="36"/>
      <c r="C16" s="36"/>
      <c r="D16" s="36"/>
      <c r="E16" s="37"/>
      <c r="F16" s="9">
        <v>46694.1</v>
      </c>
      <c r="G16" s="21">
        <f>F16</f>
        <v>46694.1</v>
      </c>
      <c r="H16" s="11">
        <v>73818.09</v>
      </c>
      <c r="I16" s="9"/>
      <c r="J16" s="9"/>
      <c r="K16" s="9">
        <v>0</v>
      </c>
      <c r="L16" s="5">
        <f>G16+H16+J16-I16-K16</f>
        <v>120512.19</v>
      </c>
    </row>
    <row r="17" spans="1:12" ht="9.75" customHeight="1">
      <c r="A17" s="35" t="s">
        <v>78</v>
      </c>
      <c r="B17" s="36"/>
      <c r="C17" s="36"/>
      <c r="D17" s="36"/>
      <c r="E17" s="37"/>
      <c r="F17" s="10"/>
      <c r="G17" s="10">
        <f aca="true" t="shared" si="1" ref="G17:L17">G15+G16</f>
        <v>217730.62</v>
      </c>
      <c r="H17" s="12">
        <f t="shared" si="1"/>
        <v>143678.96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3">
        <f t="shared" si="1"/>
        <v>361409.57999999996</v>
      </c>
    </row>
    <row r="18" spans="1:12" s="19" customFormat="1" ht="9.75" customHeight="1">
      <c r="A18" s="35"/>
      <c r="B18" s="36"/>
      <c r="C18" s="36"/>
      <c r="D18" s="36"/>
      <c r="E18" s="37"/>
      <c r="F18" s="21"/>
      <c r="G18" s="21"/>
      <c r="H18" s="11"/>
      <c r="I18" s="11"/>
      <c r="J18" s="11"/>
      <c r="K18" s="11"/>
      <c r="L18" s="2"/>
    </row>
    <row r="19" spans="1:12" s="19" customFormat="1" ht="9.75" customHeight="1">
      <c r="A19" s="35" t="s">
        <v>81</v>
      </c>
      <c r="B19" s="36"/>
      <c r="C19" s="36"/>
      <c r="D19" s="36"/>
      <c r="E19" s="37"/>
      <c r="F19" s="21"/>
      <c r="G19" s="21"/>
      <c r="H19" s="11"/>
      <c r="I19" s="11"/>
      <c r="J19" s="11"/>
      <c r="K19" s="11"/>
      <c r="L19" s="2"/>
    </row>
    <row r="20" spans="1:12" ht="9.75" customHeight="1">
      <c r="A20" s="35" t="s">
        <v>82</v>
      </c>
      <c r="B20" s="36"/>
      <c r="C20" s="36"/>
      <c r="D20" s="36"/>
      <c r="E20" s="37"/>
      <c r="F20" s="21"/>
      <c r="G20" s="21"/>
      <c r="H20" s="11"/>
      <c r="I20" s="11"/>
      <c r="J20" s="11"/>
      <c r="K20" s="11"/>
      <c r="L20" s="2"/>
    </row>
    <row r="21" spans="1:12" ht="9.75" customHeight="1">
      <c r="A21" s="35" t="s">
        <v>83</v>
      </c>
      <c r="B21" s="36"/>
      <c r="C21" s="36"/>
      <c r="D21" s="36"/>
      <c r="E21" s="37"/>
      <c r="F21" s="9">
        <v>0</v>
      </c>
      <c r="G21" s="21">
        <f>F21</f>
        <v>0</v>
      </c>
      <c r="H21" s="11">
        <v>0</v>
      </c>
      <c r="I21" s="11">
        <v>0</v>
      </c>
      <c r="J21" s="9">
        <v>0</v>
      </c>
      <c r="K21" s="9">
        <v>0</v>
      </c>
      <c r="L21" s="5">
        <f aca="true" t="shared" si="2" ref="L21:L33">G21+H21+J21-I21-K21</f>
        <v>0</v>
      </c>
    </row>
    <row r="22" spans="1:12" s="19" customFormat="1" ht="9.75" customHeight="1">
      <c r="A22" s="35" t="s">
        <v>84</v>
      </c>
      <c r="B22" s="36"/>
      <c r="C22" s="36"/>
      <c r="D22" s="36"/>
      <c r="E22" s="37"/>
      <c r="F22" s="9">
        <v>1345822.42</v>
      </c>
      <c r="G22" s="21">
        <f aca="true" t="shared" si="3" ref="G22:G33">F22</f>
        <v>1345822.42</v>
      </c>
      <c r="H22" s="11">
        <v>0</v>
      </c>
      <c r="I22" s="11">
        <v>92877.39</v>
      </c>
      <c r="J22" s="9"/>
      <c r="K22" s="9">
        <v>0</v>
      </c>
      <c r="L22" s="5">
        <f t="shared" si="2"/>
        <v>1252945.03</v>
      </c>
    </row>
    <row r="23" spans="1:12" ht="9.75" customHeight="1">
      <c r="A23" s="35" t="s">
        <v>85</v>
      </c>
      <c r="B23" s="36"/>
      <c r="C23" s="36"/>
      <c r="D23" s="36"/>
      <c r="E23" s="37"/>
      <c r="F23" s="9">
        <v>0</v>
      </c>
      <c r="G23" s="21">
        <f t="shared" si="3"/>
        <v>0</v>
      </c>
      <c r="H23" s="11">
        <v>0</v>
      </c>
      <c r="I23" s="11">
        <v>0</v>
      </c>
      <c r="J23" s="9">
        <v>0</v>
      </c>
      <c r="K23" s="9">
        <v>0</v>
      </c>
      <c r="L23" s="5">
        <f t="shared" si="2"/>
        <v>0</v>
      </c>
    </row>
    <row r="24" spans="1:12" s="19" customFormat="1" ht="9.75" customHeight="1">
      <c r="A24" s="35" t="s">
        <v>86</v>
      </c>
      <c r="B24" s="36"/>
      <c r="C24" s="36"/>
      <c r="D24" s="36"/>
      <c r="E24" s="37"/>
      <c r="F24" s="9">
        <v>0</v>
      </c>
      <c r="G24" s="21">
        <f t="shared" si="3"/>
        <v>0</v>
      </c>
      <c r="H24" s="9">
        <v>0</v>
      </c>
      <c r="I24" s="11">
        <v>0</v>
      </c>
      <c r="J24" s="9">
        <v>0</v>
      </c>
      <c r="K24" s="9">
        <v>0</v>
      </c>
      <c r="L24" s="5">
        <f t="shared" si="2"/>
        <v>0</v>
      </c>
    </row>
    <row r="25" spans="1:12" ht="9.75" customHeight="1">
      <c r="A25" s="35" t="s">
        <v>87</v>
      </c>
      <c r="B25" s="36"/>
      <c r="C25" s="36"/>
      <c r="D25" s="36"/>
      <c r="E25" s="37"/>
      <c r="F25" s="9">
        <v>454804.88</v>
      </c>
      <c r="G25" s="21">
        <f t="shared" si="3"/>
        <v>454804.88</v>
      </c>
      <c r="H25" s="9">
        <v>181037.27</v>
      </c>
      <c r="I25" s="9">
        <v>116091.12</v>
      </c>
      <c r="J25" s="9">
        <v>0</v>
      </c>
      <c r="K25" s="9">
        <v>6771.74</v>
      </c>
      <c r="L25" s="5">
        <f t="shared" si="2"/>
        <v>512979.29000000004</v>
      </c>
    </row>
    <row r="26" spans="1:12" s="19" customFormat="1" ht="9.75" customHeight="1">
      <c r="A26" s="35" t="s">
        <v>88</v>
      </c>
      <c r="B26" s="36"/>
      <c r="C26" s="36"/>
      <c r="D26" s="36"/>
      <c r="E26" s="37"/>
      <c r="F26" s="9">
        <v>0</v>
      </c>
      <c r="G26" s="21">
        <f t="shared" si="3"/>
        <v>0</v>
      </c>
      <c r="H26" s="9">
        <v>380</v>
      </c>
      <c r="I26" s="9">
        <v>0</v>
      </c>
      <c r="J26" s="9"/>
      <c r="K26" s="9"/>
      <c r="L26" s="5">
        <f t="shared" si="2"/>
        <v>380</v>
      </c>
    </row>
    <row r="27" spans="1:12" ht="9.75" customHeight="1">
      <c r="A27" s="35" t="s">
        <v>89</v>
      </c>
      <c r="B27" s="36"/>
      <c r="C27" s="36"/>
      <c r="D27" s="36"/>
      <c r="E27" s="37"/>
      <c r="F27" s="9">
        <v>0</v>
      </c>
      <c r="G27" s="21">
        <f t="shared" si="3"/>
        <v>0</v>
      </c>
      <c r="H27" s="11">
        <v>0</v>
      </c>
      <c r="I27" s="11">
        <v>0</v>
      </c>
      <c r="J27" s="9"/>
      <c r="K27" s="9">
        <v>0</v>
      </c>
      <c r="L27" s="5">
        <f t="shared" si="2"/>
        <v>0</v>
      </c>
    </row>
    <row r="28" spans="1:12" s="19" customFormat="1" ht="9.75" customHeight="1">
      <c r="A28" s="35" t="s">
        <v>90</v>
      </c>
      <c r="B28" s="36"/>
      <c r="C28" s="36"/>
      <c r="D28" s="36"/>
      <c r="E28" s="37"/>
      <c r="F28" s="9">
        <v>56016.72</v>
      </c>
      <c r="G28" s="21">
        <f t="shared" si="3"/>
        <v>56016.72</v>
      </c>
      <c r="H28" s="9">
        <v>4039.63</v>
      </c>
      <c r="I28" s="11">
        <v>53450.25</v>
      </c>
      <c r="J28" s="9">
        <v>0</v>
      </c>
      <c r="K28" s="9">
        <v>0</v>
      </c>
      <c r="L28" s="5">
        <f t="shared" si="2"/>
        <v>6606.0999999999985</v>
      </c>
    </row>
    <row r="29" spans="1:12" ht="9.75" customHeight="1">
      <c r="A29" s="35" t="s">
        <v>91</v>
      </c>
      <c r="B29" s="36"/>
      <c r="C29" s="36"/>
      <c r="D29" s="36"/>
      <c r="E29" s="37"/>
      <c r="F29" s="21" t="s">
        <v>115</v>
      </c>
      <c r="G29" s="21" t="str">
        <f t="shared" si="3"/>
        <v> </v>
      </c>
      <c r="H29" s="11"/>
      <c r="I29" s="11"/>
      <c r="J29" s="11"/>
      <c r="K29" s="11"/>
      <c r="L29" s="5"/>
    </row>
    <row r="30" spans="1:12" s="19" customFormat="1" ht="9.75" customHeight="1">
      <c r="A30" s="35" t="s">
        <v>92</v>
      </c>
      <c r="B30" s="36"/>
      <c r="C30" s="36"/>
      <c r="D30" s="36"/>
      <c r="E30" s="37"/>
      <c r="F30" s="9">
        <v>0</v>
      </c>
      <c r="G30" s="21">
        <f t="shared" si="3"/>
        <v>0</v>
      </c>
      <c r="H30" s="9"/>
      <c r="I30" s="9"/>
      <c r="J30" s="9"/>
      <c r="K30" s="9"/>
      <c r="L30" s="5">
        <f t="shared" si="2"/>
        <v>0</v>
      </c>
    </row>
    <row r="31" spans="1:12" ht="9.75" customHeight="1">
      <c r="A31" s="35" t="s">
        <v>93</v>
      </c>
      <c r="B31" s="36"/>
      <c r="C31" s="36"/>
      <c r="D31" s="36"/>
      <c r="E31" s="37"/>
      <c r="F31" s="9">
        <v>0</v>
      </c>
      <c r="G31" s="21">
        <f t="shared" si="3"/>
        <v>0</v>
      </c>
      <c r="H31" s="9"/>
      <c r="I31" s="9"/>
      <c r="J31" s="9"/>
      <c r="K31" s="9"/>
      <c r="L31" s="5">
        <f t="shared" si="2"/>
        <v>0</v>
      </c>
    </row>
    <row r="32" spans="1:12" s="19" customFormat="1" ht="9.75" customHeight="1">
      <c r="A32" s="35" t="s">
        <v>94</v>
      </c>
      <c r="B32" s="36"/>
      <c r="C32" s="36"/>
      <c r="D32" s="36"/>
      <c r="E32" s="37"/>
      <c r="F32" s="9">
        <v>0</v>
      </c>
      <c r="G32" s="21">
        <f t="shared" si="3"/>
        <v>0</v>
      </c>
      <c r="H32" s="9"/>
      <c r="I32" s="9"/>
      <c r="J32" s="9"/>
      <c r="K32" s="9"/>
      <c r="L32" s="5">
        <f t="shared" si="2"/>
        <v>0</v>
      </c>
    </row>
    <row r="33" spans="1:12" s="19" customFormat="1" ht="9.75" customHeight="1">
      <c r="A33" s="35" t="s">
        <v>95</v>
      </c>
      <c r="B33" s="36"/>
      <c r="C33" s="36"/>
      <c r="D33" s="36"/>
      <c r="E33" s="37"/>
      <c r="F33" s="9">
        <v>774.75</v>
      </c>
      <c r="G33" s="21">
        <f t="shared" si="3"/>
        <v>774.75</v>
      </c>
      <c r="H33" s="9"/>
      <c r="I33" s="9"/>
      <c r="J33" s="9"/>
      <c r="K33" s="9"/>
      <c r="L33" s="5">
        <f t="shared" si="2"/>
        <v>774.75</v>
      </c>
    </row>
    <row r="34" spans="1:12" ht="9.75" customHeight="1">
      <c r="A34" s="35" t="s">
        <v>96</v>
      </c>
      <c r="B34" s="36"/>
      <c r="C34" s="36"/>
      <c r="D34" s="36"/>
      <c r="E34" s="37"/>
      <c r="F34" s="10"/>
      <c r="G34" s="10">
        <f>G21+G22+G23+G24+G25+G26+G27+G28+G30+G31+G32+G33</f>
        <v>1857418.7699999998</v>
      </c>
      <c r="H34" s="12">
        <f>H21+H22+H23+H24+H25+H26+H27+H28+H30+H31+H32+H33</f>
        <v>185456.9</v>
      </c>
      <c r="I34" s="12">
        <f>I21+I22+I23+I24+I25+I26+I27+I28+I30+I31+I32+I33</f>
        <v>262418.76</v>
      </c>
      <c r="J34" s="12">
        <f>J21+J22+J23+J24+J25+J26+J27+J28+J30+J31+J32+J33</f>
        <v>0</v>
      </c>
      <c r="K34" s="12">
        <f>K21+K22+K23+K24+K25+K26+K27+K28+K30+K31+K32+K33</f>
        <v>6771.74</v>
      </c>
      <c r="L34" s="3">
        <f>SUM(L21:L28,L30:L32,L33)</f>
        <v>1773685.1700000002</v>
      </c>
    </row>
    <row r="35" spans="1:12" s="19" customFormat="1" ht="9.75" customHeight="1">
      <c r="A35" s="35"/>
      <c r="B35" s="36"/>
      <c r="C35" s="36"/>
      <c r="D35" s="36"/>
      <c r="E35" s="37"/>
      <c r="F35" s="21"/>
      <c r="G35" s="21"/>
      <c r="H35" s="11"/>
      <c r="I35" s="11"/>
      <c r="J35" s="11"/>
      <c r="K35" s="11"/>
      <c r="L35" s="2"/>
    </row>
    <row r="36" spans="1:12" s="19" customFormat="1" ht="9.75" customHeight="1">
      <c r="A36" s="35" t="s">
        <v>97</v>
      </c>
      <c r="B36" s="36"/>
      <c r="C36" s="36"/>
      <c r="D36" s="36"/>
      <c r="E36" s="37"/>
      <c r="F36" s="10"/>
      <c r="G36" s="10"/>
      <c r="H36" s="12"/>
      <c r="I36" s="12"/>
      <c r="J36" s="12"/>
      <c r="K36" s="12"/>
      <c r="L36" s="3"/>
    </row>
    <row r="37" spans="1:12" s="19" customFormat="1" ht="9.75" customHeight="1">
      <c r="A37" s="35" t="s">
        <v>98</v>
      </c>
      <c r="B37" s="36"/>
      <c r="C37" s="36"/>
      <c r="D37" s="36"/>
      <c r="E37" s="37"/>
      <c r="F37" s="9">
        <v>0</v>
      </c>
      <c r="G37" s="21">
        <f>F37</f>
        <v>0</v>
      </c>
      <c r="H37" s="11">
        <v>0</v>
      </c>
      <c r="I37" s="9">
        <v>0</v>
      </c>
      <c r="J37" s="9"/>
      <c r="K37" s="9"/>
      <c r="L37" s="5">
        <f>G37+H37+J37-I37-K37</f>
        <v>0</v>
      </c>
    </row>
    <row r="38" spans="1:12" s="19" customFormat="1" ht="9.75" customHeight="1">
      <c r="A38" s="35" t="s">
        <v>101</v>
      </c>
      <c r="B38" s="36"/>
      <c r="C38" s="36"/>
      <c r="D38" s="36"/>
      <c r="E38" s="37"/>
      <c r="F38" s="9">
        <v>0</v>
      </c>
      <c r="G38" s="21">
        <f>F38</f>
        <v>0</v>
      </c>
      <c r="H38" s="11">
        <v>0</v>
      </c>
      <c r="I38" s="9">
        <v>0</v>
      </c>
      <c r="J38" s="9"/>
      <c r="K38" s="9"/>
      <c r="L38" s="5">
        <f>G38+H38+J38-I38-K38</f>
        <v>0</v>
      </c>
    </row>
    <row r="39" spans="1:12" s="19" customFormat="1" ht="9.75" customHeight="1">
      <c r="A39" s="35" t="s">
        <v>99</v>
      </c>
      <c r="B39" s="36"/>
      <c r="C39" s="36"/>
      <c r="D39" s="36"/>
      <c r="E39" s="37"/>
      <c r="F39" s="10"/>
      <c r="G39" s="10">
        <f aca="true" t="shared" si="4" ref="G39:L39">G37+G38</f>
        <v>0</v>
      </c>
      <c r="H39" s="12">
        <f t="shared" si="4"/>
        <v>0</v>
      </c>
      <c r="I39" s="12">
        <f t="shared" si="4"/>
        <v>0</v>
      </c>
      <c r="J39" s="12">
        <f t="shared" si="4"/>
        <v>0</v>
      </c>
      <c r="K39" s="12">
        <f t="shared" si="4"/>
        <v>0</v>
      </c>
      <c r="L39" s="3">
        <f t="shared" si="4"/>
        <v>0</v>
      </c>
    </row>
    <row r="40" spans="1:12" s="19" customFormat="1" ht="9.75" customHeight="1">
      <c r="A40" s="52"/>
      <c r="B40" s="53"/>
      <c r="C40" s="53"/>
      <c r="D40" s="53"/>
      <c r="E40" s="54"/>
      <c r="F40" s="10"/>
      <c r="G40" s="10"/>
      <c r="H40" s="12"/>
      <c r="I40" s="12"/>
      <c r="J40" s="12"/>
      <c r="K40" s="12"/>
      <c r="L40" s="3"/>
    </row>
    <row r="41" spans="1:12" s="19" customFormat="1" ht="9.75" customHeight="1">
      <c r="A41" s="35" t="s">
        <v>102</v>
      </c>
      <c r="B41" s="36"/>
      <c r="C41" s="36"/>
      <c r="D41" s="36"/>
      <c r="E41" s="37"/>
      <c r="F41" s="21"/>
      <c r="G41" s="10">
        <f aca="true" t="shared" si="5" ref="G41:L41">G12+G17+G34+G39</f>
        <v>4897761.7299999995</v>
      </c>
      <c r="H41" s="12">
        <f t="shared" si="5"/>
        <v>329135.86</v>
      </c>
      <c r="I41" s="12">
        <f t="shared" si="5"/>
        <v>262418.76</v>
      </c>
      <c r="J41" s="12">
        <f t="shared" si="5"/>
        <v>134566.87</v>
      </c>
      <c r="K41" s="12">
        <f t="shared" si="5"/>
        <v>6771.74</v>
      </c>
      <c r="L41" s="3">
        <f t="shared" si="5"/>
        <v>5092273.96</v>
      </c>
    </row>
    <row r="42" spans="1:12" s="19" customFormat="1" ht="9.75" customHeight="1">
      <c r="A42" s="35"/>
      <c r="B42" s="36"/>
      <c r="C42" s="36"/>
      <c r="D42" s="36"/>
      <c r="E42" s="37"/>
      <c r="F42" s="21"/>
      <c r="G42" s="21"/>
      <c r="H42" s="11"/>
      <c r="I42" s="11"/>
      <c r="J42" s="11"/>
      <c r="K42" s="11"/>
      <c r="L42" s="2"/>
    </row>
    <row r="43" spans="1:12" s="19" customFormat="1" ht="9.75" customHeight="1">
      <c r="A43" s="35" t="s">
        <v>103</v>
      </c>
      <c r="B43" s="36"/>
      <c r="C43" s="36"/>
      <c r="D43" s="36"/>
      <c r="E43" s="37"/>
      <c r="F43" s="10"/>
      <c r="G43" s="10"/>
      <c r="H43" s="12"/>
      <c r="I43" s="12"/>
      <c r="J43" s="12"/>
      <c r="K43" s="12"/>
      <c r="L43" s="3"/>
    </row>
    <row r="44" spans="1:12" ht="9.75" customHeight="1">
      <c r="A44" s="35" t="s">
        <v>104</v>
      </c>
      <c r="B44" s="36"/>
      <c r="C44" s="36"/>
      <c r="D44" s="36"/>
      <c r="E44" s="37"/>
      <c r="F44" s="9">
        <v>754592.94</v>
      </c>
      <c r="G44" s="21">
        <f>F44</f>
        <v>754592.94</v>
      </c>
      <c r="H44" s="9">
        <v>87428.54</v>
      </c>
      <c r="I44" s="9">
        <v>43622.1</v>
      </c>
      <c r="J44" s="9">
        <v>0</v>
      </c>
      <c r="K44" s="9">
        <v>3934.94</v>
      </c>
      <c r="L44" s="5">
        <f>G44+H44+J44-I44-K44</f>
        <v>794464.4400000001</v>
      </c>
    </row>
    <row r="45" spans="1:12" ht="9.75" customHeight="1">
      <c r="A45" s="35" t="s">
        <v>100</v>
      </c>
      <c r="B45" s="36"/>
      <c r="C45" s="36"/>
      <c r="D45" s="36"/>
      <c r="E45" s="37"/>
      <c r="F45" s="9">
        <v>0</v>
      </c>
      <c r="G45" s="21">
        <f>F45</f>
        <v>0</v>
      </c>
      <c r="H45" s="9"/>
      <c r="I45" s="9"/>
      <c r="J45" s="9"/>
      <c r="K45" s="9"/>
      <c r="L45" s="5">
        <f>G45+H45+J45-I45-K45</f>
        <v>0</v>
      </c>
    </row>
    <row r="46" spans="1:12" ht="9.75" customHeight="1">
      <c r="A46" s="35" t="s">
        <v>105</v>
      </c>
      <c r="B46" s="36"/>
      <c r="C46" s="36"/>
      <c r="D46" s="36"/>
      <c r="E46" s="37"/>
      <c r="F46" s="9">
        <v>0</v>
      </c>
      <c r="G46" s="21">
        <f>F46</f>
        <v>0</v>
      </c>
      <c r="H46" s="9"/>
      <c r="I46" s="9"/>
      <c r="J46" s="9"/>
      <c r="K46" s="9"/>
      <c r="L46" s="5">
        <f>G46+H46+J46-I46-K46</f>
        <v>0</v>
      </c>
    </row>
    <row r="47" spans="1:12" ht="9.75" customHeight="1">
      <c r="A47" s="58" t="s">
        <v>106</v>
      </c>
      <c r="B47" s="62"/>
      <c r="C47" s="62"/>
      <c r="D47" s="62"/>
      <c r="E47" s="63"/>
      <c r="F47" s="7"/>
      <c r="G47" s="7">
        <f>G44+G45+G46</f>
        <v>754592.94</v>
      </c>
      <c r="H47" s="22">
        <f>H44+H45+H46</f>
        <v>87428.54</v>
      </c>
      <c r="I47" s="22">
        <f>I44+I45+I46</f>
        <v>43622.1</v>
      </c>
      <c r="J47" s="22">
        <f>J44+J45+J46</f>
        <v>0</v>
      </c>
      <c r="K47" s="22">
        <f>K44+K45+K46</f>
        <v>3934.94</v>
      </c>
      <c r="L47" s="7">
        <f>SUM(L44:L46)</f>
        <v>794464.4400000001</v>
      </c>
    </row>
    <row r="48" spans="1:12" ht="19.5" customHeight="1">
      <c r="A48" s="26"/>
      <c r="B48" s="26"/>
      <c r="C48" s="26"/>
      <c r="D48" s="26"/>
      <c r="E48" s="13" t="s">
        <v>110</v>
      </c>
      <c r="F48" s="27"/>
      <c r="G48" s="27"/>
      <c r="H48" s="13"/>
      <c r="I48" s="13"/>
      <c r="J48" s="13"/>
      <c r="K48" s="13"/>
      <c r="L48" s="13"/>
    </row>
    <row r="49" spans="1:12" ht="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9">
      <c r="A50" s="13"/>
      <c r="B50" s="13" t="s">
        <v>107</v>
      </c>
      <c r="C50" s="13"/>
      <c r="D50" s="13"/>
      <c r="E50" s="13"/>
      <c r="F50" s="13" t="s">
        <v>109</v>
      </c>
      <c r="G50" s="13"/>
      <c r="H50" s="13"/>
      <c r="I50" s="13"/>
      <c r="J50" s="13" t="s">
        <v>108</v>
      </c>
      <c r="K50" s="13"/>
      <c r="L50" s="13"/>
    </row>
    <row r="51" spans="1:12" ht="10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3" ht="9">
      <c r="A52" s="26"/>
      <c r="B52" s="26"/>
      <c r="C52" s="26"/>
      <c r="D52" s="28"/>
      <c r="E52" s="26"/>
      <c r="F52" s="26"/>
      <c r="G52" s="26"/>
      <c r="H52" s="26"/>
      <c r="I52" s="28"/>
      <c r="J52" s="26"/>
      <c r="K52" s="26"/>
      <c r="L52" s="26"/>
      <c r="M52" s="29"/>
    </row>
  </sheetData>
  <sheetProtection password="D3C7" sheet="1" objects="1" scenarios="1"/>
  <mergeCells count="51">
    <mergeCell ref="L4:L6"/>
    <mergeCell ref="A5:E5"/>
    <mergeCell ref="A6:E6"/>
    <mergeCell ref="A4:E4"/>
    <mergeCell ref="F4:F6"/>
    <mergeCell ref="G4:G6"/>
    <mergeCell ref="H4:I5"/>
    <mergeCell ref="A8:E8"/>
    <mergeCell ref="A9:E9"/>
    <mergeCell ref="A10:E10"/>
    <mergeCell ref="A11:E11"/>
    <mergeCell ref="J4:K5"/>
    <mergeCell ref="A2:E2"/>
    <mergeCell ref="F2:K2"/>
    <mergeCell ref="A17:E17"/>
    <mergeCell ref="A18:E18"/>
    <mergeCell ref="A19:E19"/>
    <mergeCell ref="A20:E20"/>
    <mergeCell ref="A12:E12"/>
    <mergeCell ref="A14:E14"/>
    <mergeCell ref="A15:E15"/>
    <mergeCell ref="A16:E16"/>
    <mergeCell ref="A31:E31"/>
    <mergeCell ref="A25:E25"/>
    <mergeCell ref="A26:E26"/>
    <mergeCell ref="A27:E27"/>
    <mergeCell ref="A28:E28"/>
    <mergeCell ref="A21:E21"/>
    <mergeCell ref="A22:E22"/>
    <mergeCell ref="A23:E23"/>
    <mergeCell ref="A24:E24"/>
    <mergeCell ref="A40:E40"/>
    <mergeCell ref="A41:E41"/>
    <mergeCell ref="A37:E37"/>
    <mergeCell ref="A38:E38"/>
    <mergeCell ref="A39:E39"/>
    <mergeCell ref="A29:E29"/>
    <mergeCell ref="A33:E33"/>
    <mergeCell ref="A34:E34"/>
    <mergeCell ref="A35:E35"/>
    <mergeCell ref="A30:E30"/>
    <mergeCell ref="A47:E47"/>
    <mergeCell ref="A7:E7"/>
    <mergeCell ref="A13:E13"/>
    <mergeCell ref="A32:E32"/>
    <mergeCell ref="A36:E36"/>
    <mergeCell ref="A44:E44"/>
    <mergeCell ref="A45:E45"/>
    <mergeCell ref="A46:E46"/>
    <mergeCell ref="A42:E42"/>
    <mergeCell ref="A43:E43"/>
  </mergeCells>
  <printOptions/>
  <pageMargins left="0.96" right="0.7874015748031497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 sas -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Sevega Renato</dc:creator>
  <cp:keywords/>
  <dc:description/>
  <cp:lastModifiedBy>Gigi</cp:lastModifiedBy>
  <cp:lastPrinted>2004-02-03T10:43:29Z</cp:lastPrinted>
  <dcterms:created xsi:type="dcterms:W3CDTF">2000-06-02T08:50:26Z</dcterms:created>
  <dcterms:modified xsi:type="dcterms:W3CDTF">2017-03-29T09:25:53Z</dcterms:modified>
  <cp:category/>
  <cp:version/>
  <cp:contentType/>
  <cp:contentStatus/>
</cp:coreProperties>
</file>